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drawings/drawing10.xml" ContentType="application/vnd.openxmlformats-officedocument.drawingml.chartshapes+xml"/>
  <Override PartName="/xl/charts/chart11.xml" ContentType="application/vnd.openxmlformats-officedocument.drawingml.chart+xml"/>
  <Override PartName="/xl/drawings/drawing11.xml" ContentType="application/vnd.openxmlformats-officedocument.drawingml.chartshapes+xml"/>
  <Override PartName="/xl/charts/chart12.xml" ContentType="application/vnd.openxmlformats-officedocument.drawingml.chart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harts/chart21.xml" ContentType="application/vnd.openxmlformats-officedocument.drawingml.chart+xml"/>
  <Override PartName="/xl/drawings/drawing20.xml" ContentType="application/vnd.openxmlformats-officedocument.drawingml.chartshapes+xml"/>
  <Override PartName="/xl/charts/chart22.xml" ContentType="application/vnd.openxmlformats-officedocument.drawingml.chart+xml"/>
  <Override PartName="/xl/drawings/drawing21.xml" ContentType="application/vnd.openxmlformats-officedocument.drawingml.chartshapes+xml"/>
  <Override PartName="/xl/drawings/drawing22.xml" ContentType="application/vnd.openxmlformats-officedocument.drawing+xml"/>
  <Override PartName="/xl/charts/chart23.xml" ContentType="application/vnd.openxmlformats-officedocument.drawingml.chart+xml"/>
  <Override PartName="/xl/drawings/drawing23.xml" ContentType="application/vnd.openxmlformats-officedocument.drawingml.chartshapes+xml"/>
  <Override PartName="/xl/charts/chart24.xml" ContentType="application/vnd.openxmlformats-officedocument.drawingml.chart+xml"/>
  <Override PartName="/xl/drawings/drawing24.xml" ContentType="application/vnd.openxmlformats-officedocument.drawingml.chartshapes+xml"/>
  <Override PartName="/xl/charts/chart25.xml" ContentType="application/vnd.openxmlformats-officedocument.drawingml.chart+xml"/>
  <Override PartName="/xl/drawings/drawing25.xml" ContentType="application/vnd.openxmlformats-officedocument.drawingml.chartshapes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90" yWindow="660" windowWidth="9600" windowHeight="11670"/>
  </bookViews>
  <sheets>
    <sheet name="Cover" sheetId="2" r:id="rId1"/>
    <sheet name="ToC" sheetId="3" r:id="rId2"/>
    <sheet name="Group_BS" sheetId="4" r:id="rId3"/>
    <sheet name="Group_IS" sheetId="36" r:id="rId4"/>
    <sheet name="Group IS by Subsidiary" sheetId="37" r:id="rId5"/>
    <sheet name="Deposit Breakdown" sheetId="38" r:id="rId6"/>
    <sheet name="Loan Breakdown(Total Credit)" sheetId="9" r:id="rId7"/>
    <sheet name="Loan Breakdown(Loans in KRW)" sheetId="10" r:id="rId8"/>
    <sheet name="Loan Breakdown-1" sheetId="11" r:id="rId9"/>
    <sheet name="Loan Breakdown-2" sheetId="12" r:id="rId10"/>
    <sheet name="Loan Maturity" sheetId="13" r:id="rId11"/>
    <sheet name="NIM(Bank+Card)" sheetId="32" r:id="rId12"/>
    <sheet name="NIM(Bank)" sheetId="15" r:id="rId13"/>
    <sheet name="Asset Quality-Group" sheetId="16" r:id="rId14"/>
    <sheet name="LLP" sheetId="19" r:id="rId15"/>
    <sheet name="Asset Quality by Borrower" sheetId="17" r:id="rId16"/>
    <sheet name="Delinquency by Borrower" sheetId="20" r:id="rId17"/>
    <sheet name="Delinquency by Industry(Corp)" sheetId="21" r:id="rId18"/>
    <sheet name="Delinquency by Industry(SME)" sheetId="22" r:id="rId19"/>
    <sheet name="BIS Ratio" sheetId="24" r:id="rId20"/>
    <sheet name="Woori Card" sheetId="29" r:id="rId21"/>
    <sheet name="Card_AQ" sheetId="27" r:id="rId22"/>
  </sheets>
  <definedNames>
    <definedName name="_xlnm.Print_Area" localSheetId="15">'Asset Quality by Borrower'!$A$1:$S$27</definedName>
    <definedName name="_xlnm.Print_Area" localSheetId="13">'Asset Quality-Group'!$A$1:$V$25</definedName>
    <definedName name="_xlnm.Print_Area" localSheetId="19">'BIS Ratio'!$A$1:$J$32</definedName>
    <definedName name="_xlnm.Print_Area" localSheetId="21">Card_AQ!$A$1:$R$32</definedName>
    <definedName name="_xlnm.Print_Area" localSheetId="16">'Delinquency by Borrower'!$A$1:$X$19</definedName>
    <definedName name="_xlnm.Print_Area" localSheetId="17">'Delinquency by Industry(Corp)'!$A$1:$AB$31</definedName>
    <definedName name="_xlnm.Print_Area" localSheetId="18">'Delinquency by Industry(SME)'!$A$1:$W$38</definedName>
    <definedName name="_xlnm.Print_Area" localSheetId="5">'Deposit Breakdown'!$A$1:$O$31</definedName>
    <definedName name="_xlnm.Print_Area" localSheetId="4">'Group IS by Subsidiary'!$A$1:$G$32</definedName>
    <definedName name="_xlnm.Print_Area" localSheetId="2">Group_BS!$A$1:$R$33</definedName>
    <definedName name="_xlnm.Print_Area" localSheetId="3">Group_IS!$A$1:$L$29</definedName>
    <definedName name="_xlnm.Print_Area" localSheetId="14">LLP!$A$1:$P$24</definedName>
    <definedName name="_xlnm.Print_Area" localSheetId="7">'Loan Breakdown(Loans in KRW)'!$A$1:$S$32</definedName>
    <definedName name="_xlnm.Print_Area" localSheetId="6">'Loan Breakdown(Total Credit)'!$A$1:$O$29</definedName>
    <definedName name="_xlnm.Print_Area" localSheetId="8">'Loan Breakdown-1'!$A$1:$Q$35</definedName>
    <definedName name="_xlnm.Print_Area" localSheetId="9">'Loan Breakdown-2'!$A$1:$P$36</definedName>
    <definedName name="_xlnm.Print_Area" localSheetId="10">'Loan Maturity'!$A$1:$T$39</definedName>
    <definedName name="_xlnm.Print_Area" localSheetId="12">'NIM(Bank)'!$A$1:$X$44</definedName>
    <definedName name="_xlnm.Print_Area" localSheetId="11">'NIM(Bank+Card)'!$A$1:$M$31</definedName>
    <definedName name="_xlnm.Print_Area" localSheetId="1">ToC!$A$1:$X$30</definedName>
    <definedName name="_xlnm.Print_Area" localSheetId="20">'Woori Card'!$A$1:$J$40</definedName>
    <definedName name="_xlnm.Print_Titles" localSheetId="19">'BIS Ratio'!$C:$C</definedName>
    <definedName name="_xlnm.Print_Titles" localSheetId="20">'Woori Card'!$C:$C</definedName>
  </definedNames>
  <calcPr calcId="145621" iterate="1"/>
  <fileRecoveryPr autoRecover="0"/>
</workbook>
</file>

<file path=xl/calcChain.xml><?xml version="1.0" encoding="utf-8"?>
<calcChain xmlns="http://schemas.openxmlformats.org/spreadsheetml/2006/main">
  <c r="U21" i="16" l="1"/>
  <c r="U19" i="16"/>
  <c r="Q21" i="16"/>
  <c r="Q19" i="16"/>
  <c r="O21" i="16"/>
  <c r="M21" i="16"/>
  <c r="K21" i="16"/>
  <c r="I21" i="16"/>
  <c r="G21" i="16"/>
  <c r="E21" i="16"/>
  <c r="G19" i="16"/>
  <c r="E19" i="16"/>
  <c r="P14" i="17" l="1"/>
  <c r="F25" i="10"/>
  <c r="P11" i="19"/>
  <c r="P21" i="19" s="1"/>
  <c r="O11" i="19"/>
  <c r="O21" i="19" s="1"/>
  <c r="N11" i="19"/>
  <c r="N21" i="19" s="1"/>
  <c r="M11" i="19"/>
  <c r="M21" i="19" s="1"/>
  <c r="L11" i="19"/>
  <c r="L21" i="19" s="1"/>
  <c r="K11" i="19"/>
  <c r="K21" i="19" s="1"/>
  <c r="J11" i="19"/>
  <c r="J21" i="19" s="1"/>
  <c r="I11" i="19"/>
  <c r="I21" i="19" s="1"/>
  <c r="H11" i="19"/>
  <c r="H21" i="19" s="1"/>
  <c r="G11" i="19"/>
  <c r="G21" i="19" s="1"/>
  <c r="F11" i="19"/>
  <c r="F21" i="19" s="1"/>
  <c r="E11" i="19"/>
  <c r="E21" i="19" s="1"/>
  <c r="F18" i="10" l="1"/>
  <c r="F12" i="10"/>
  <c r="E18" i="10"/>
  <c r="E12" i="10"/>
  <c r="S33" i="22" l="1"/>
  <c r="R33" i="22"/>
  <c r="P33" i="22"/>
  <c r="O33" i="22"/>
  <c r="N33" i="22"/>
  <c r="M33" i="22"/>
  <c r="L33" i="22"/>
  <c r="J33" i="22"/>
  <c r="I33" i="22"/>
  <c r="G33" i="22"/>
  <c r="F33" i="22"/>
  <c r="Q32" i="22"/>
  <c r="Q33" i="22" s="1"/>
  <c r="N32" i="22"/>
  <c r="K32" i="22"/>
  <c r="K33" i="22" s="1"/>
  <c r="H32" i="22"/>
  <c r="E32" i="22"/>
  <c r="E33" i="22" s="1"/>
  <c r="S31" i="22"/>
  <c r="R31" i="22"/>
  <c r="P31" i="22"/>
  <c r="O31" i="22"/>
  <c r="N31" i="22"/>
  <c r="M31" i="22"/>
  <c r="L31" i="22"/>
  <c r="J31" i="22"/>
  <c r="G31" i="22"/>
  <c r="F31" i="22"/>
  <c r="Q30" i="22"/>
  <c r="Q31" i="22" s="1"/>
  <c r="N30" i="22"/>
  <c r="K30" i="22"/>
  <c r="K31" i="22" s="1"/>
  <c r="J30" i="22"/>
  <c r="I31" i="22" s="1"/>
  <c r="H30" i="22"/>
  <c r="H26" i="22" s="1"/>
  <c r="H27" i="22" s="1"/>
  <c r="E30" i="22"/>
  <c r="E31" i="22" s="1"/>
  <c r="S28" i="22"/>
  <c r="S29" i="22" s="1"/>
  <c r="R28" i="22"/>
  <c r="R29" i="22" s="1"/>
  <c r="P28" i="22"/>
  <c r="P29" i="22" s="1"/>
  <c r="O28" i="22"/>
  <c r="O29" i="22" s="1"/>
  <c r="M28" i="22"/>
  <c r="M29" i="22" s="1"/>
  <c r="L28" i="22"/>
  <c r="L29" i="22" s="1"/>
  <c r="J28" i="22"/>
  <c r="J29" i="22" s="1"/>
  <c r="I28" i="22"/>
  <c r="I29" i="22" s="1"/>
  <c r="G28" i="22"/>
  <c r="G29" i="22" s="1"/>
  <c r="F28" i="22"/>
  <c r="R27" i="22"/>
  <c r="P27" i="22"/>
  <c r="L27" i="22"/>
  <c r="J27" i="22"/>
  <c r="F27" i="22"/>
  <c r="S26" i="22"/>
  <c r="S27" i="22" s="1"/>
  <c r="R26" i="22"/>
  <c r="P26" i="22"/>
  <c r="O26" i="22"/>
  <c r="O27" i="22" s="1"/>
  <c r="M26" i="22"/>
  <c r="M27" i="22" s="1"/>
  <c r="L26" i="22"/>
  <c r="J26" i="22"/>
  <c r="I26" i="22"/>
  <c r="I27" i="22" s="1"/>
  <c r="G26" i="22"/>
  <c r="G27" i="22" s="1"/>
  <c r="F26" i="22"/>
  <c r="S25" i="22"/>
  <c r="R25" i="22"/>
  <c r="P25" i="22"/>
  <c r="O25" i="22"/>
  <c r="N25" i="22"/>
  <c r="M25" i="22"/>
  <c r="L25" i="22"/>
  <c r="J25" i="22"/>
  <c r="I25" i="22"/>
  <c r="H25" i="22"/>
  <c r="G25" i="22"/>
  <c r="F25" i="22"/>
  <c r="Q24" i="22"/>
  <c r="Q25" i="22" s="1"/>
  <c r="N24" i="22"/>
  <c r="K24" i="22"/>
  <c r="K25" i="22" s="1"/>
  <c r="H24" i="22"/>
  <c r="E24" i="22"/>
  <c r="E25" i="22" s="1"/>
  <c r="S23" i="22"/>
  <c r="R23" i="22"/>
  <c r="P23" i="22"/>
  <c r="O23" i="22"/>
  <c r="N23" i="22"/>
  <c r="M23" i="22"/>
  <c r="L23" i="22"/>
  <c r="J23" i="22"/>
  <c r="I23" i="22"/>
  <c r="H23" i="22"/>
  <c r="G23" i="22"/>
  <c r="F23" i="22"/>
  <c r="Q22" i="22"/>
  <c r="Q23" i="22" s="1"/>
  <c r="N22" i="22"/>
  <c r="K22" i="22"/>
  <c r="K23" i="22" s="1"/>
  <c r="H22" i="22"/>
  <c r="E22" i="22"/>
  <c r="E23" i="22" s="1"/>
  <c r="S21" i="22"/>
  <c r="R21" i="22"/>
  <c r="P21" i="22"/>
  <c r="O21" i="22"/>
  <c r="N21" i="22"/>
  <c r="M21" i="22"/>
  <c r="L21" i="22"/>
  <c r="J21" i="22"/>
  <c r="I21" i="22"/>
  <c r="H21" i="22"/>
  <c r="G21" i="22"/>
  <c r="F21" i="22"/>
  <c r="Q20" i="22"/>
  <c r="Q21" i="22" s="1"/>
  <c r="N20" i="22"/>
  <c r="K20" i="22"/>
  <c r="K21" i="22" s="1"/>
  <c r="H20" i="22"/>
  <c r="E20" i="22"/>
  <c r="E21" i="22" s="1"/>
  <c r="S19" i="22"/>
  <c r="R19" i="22"/>
  <c r="P19" i="22"/>
  <c r="O19" i="22"/>
  <c r="N19" i="22"/>
  <c r="M19" i="22"/>
  <c r="L19" i="22"/>
  <c r="J19" i="22"/>
  <c r="I19" i="22"/>
  <c r="H19" i="22"/>
  <c r="G19" i="22"/>
  <c r="F19" i="22"/>
  <c r="Q18" i="22"/>
  <c r="Q19" i="22" s="1"/>
  <c r="N18" i="22"/>
  <c r="K18" i="22"/>
  <c r="K19" i="22" s="1"/>
  <c r="H18" i="22"/>
  <c r="E18" i="22"/>
  <c r="E19" i="22" s="1"/>
  <c r="S17" i="22"/>
  <c r="R17" i="22"/>
  <c r="P17" i="22"/>
  <c r="O17" i="22"/>
  <c r="N17" i="22"/>
  <c r="M17" i="22"/>
  <c r="L17" i="22"/>
  <c r="J17" i="22"/>
  <c r="I17" i="22"/>
  <c r="H17" i="22"/>
  <c r="G17" i="22"/>
  <c r="F17" i="22"/>
  <c r="Q16" i="22"/>
  <c r="Q17" i="22" s="1"/>
  <c r="N16" i="22"/>
  <c r="K16" i="22"/>
  <c r="K17" i="22" s="1"/>
  <c r="H16" i="22"/>
  <c r="E16" i="22"/>
  <c r="E17" i="22" s="1"/>
  <c r="S15" i="22"/>
  <c r="R15" i="22"/>
  <c r="P15" i="22"/>
  <c r="O15" i="22"/>
  <c r="N15" i="22"/>
  <c r="M15" i="22"/>
  <c r="L15" i="22"/>
  <c r="J15" i="22"/>
  <c r="I15" i="22"/>
  <c r="H15" i="22"/>
  <c r="G15" i="22"/>
  <c r="F15" i="22"/>
  <c r="Q14" i="22"/>
  <c r="Q15" i="22" s="1"/>
  <c r="N14" i="22"/>
  <c r="K14" i="22"/>
  <c r="K15" i="22" s="1"/>
  <c r="H14" i="22"/>
  <c r="E14" i="22"/>
  <c r="E15" i="22" s="1"/>
  <c r="S13" i="22"/>
  <c r="R13" i="22"/>
  <c r="P13" i="22"/>
  <c r="O13" i="22"/>
  <c r="N13" i="22"/>
  <c r="M13" i="22"/>
  <c r="L13" i="22"/>
  <c r="J13" i="22"/>
  <c r="I13" i="22"/>
  <c r="H13" i="22"/>
  <c r="G13" i="22"/>
  <c r="F13" i="22"/>
  <c r="Q12" i="22"/>
  <c r="Q13" i="22" s="1"/>
  <c r="N12" i="22"/>
  <c r="K12" i="22"/>
  <c r="K13" i="22" s="1"/>
  <c r="H12" i="22"/>
  <c r="E12" i="22"/>
  <c r="E13" i="22" s="1"/>
  <c r="S11" i="22"/>
  <c r="R11" i="22"/>
  <c r="P11" i="22"/>
  <c r="O11" i="22"/>
  <c r="N11" i="22"/>
  <c r="M11" i="22"/>
  <c r="L11" i="22"/>
  <c r="J11" i="22"/>
  <c r="I11" i="22"/>
  <c r="H11" i="22"/>
  <c r="G11" i="22"/>
  <c r="F11" i="22"/>
  <c r="Q10" i="22"/>
  <c r="Q11" i="22" s="1"/>
  <c r="N10" i="22"/>
  <c r="K10" i="22"/>
  <c r="K11" i="22" s="1"/>
  <c r="H10" i="22"/>
  <c r="E10" i="22"/>
  <c r="E11" i="22" s="1"/>
  <c r="S9" i="22"/>
  <c r="R9" i="22"/>
  <c r="P9" i="22"/>
  <c r="O9" i="22"/>
  <c r="N9" i="22"/>
  <c r="M9" i="22"/>
  <c r="L9" i="22"/>
  <c r="J9" i="22"/>
  <c r="I9" i="22"/>
  <c r="H9" i="22"/>
  <c r="G9" i="22"/>
  <c r="F9" i="22"/>
  <c r="Q8" i="22"/>
  <c r="Q28" i="22" s="1"/>
  <c r="N8" i="22"/>
  <c r="N28" i="22" s="1"/>
  <c r="N29" i="22" s="1"/>
  <c r="K8" i="22"/>
  <c r="K9" i="22" s="1"/>
  <c r="H8" i="22"/>
  <c r="H28" i="22" s="1"/>
  <c r="E8" i="22"/>
  <c r="E28" i="22" s="1"/>
  <c r="S7" i="22"/>
  <c r="R7" i="22"/>
  <c r="P7" i="22"/>
  <c r="O7" i="22"/>
  <c r="N7" i="22"/>
  <c r="M7" i="22"/>
  <c r="L7" i="22"/>
  <c r="J7" i="22"/>
  <c r="I7" i="22"/>
  <c r="H7" i="22"/>
  <c r="G7" i="22"/>
  <c r="F7" i="22"/>
  <c r="Q6" i="22"/>
  <c r="Q7" i="22" s="1"/>
  <c r="N6" i="22"/>
  <c r="N26" i="22" s="1"/>
  <c r="N27" i="22" s="1"/>
  <c r="K6" i="22"/>
  <c r="K7" i="22" s="1"/>
  <c r="H6" i="22"/>
  <c r="E6" i="22"/>
  <c r="E7" i="22" s="1"/>
  <c r="V28" i="21"/>
  <c r="U28" i="21"/>
  <c r="T28" i="21"/>
  <c r="W28" i="21" s="1"/>
  <c r="R28" i="21"/>
  <c r="Q28" i="21"/>
  <c r="P28" i="21"/>
  <c r="S28" i="21" s="1"/>
  <c r="N28" i="21"/>
  <c r="M28" i="21"/>
  <c r="L28" i="21"/>
  <c r="O28" i="21" s="1"/>
  <c r="J28" i="21"/>
  <c r="I28" i="21"/>
  <c r="H28" i="21"/>
  <c r="K28" i="21" s="1"/>
  <c r="F28" i="21"/>
  <c r="G28" i="21" s="1"/>
  <c r="E28" i="21"/>
  <c r="D28" i="21"/>
  <c r="E27" i="21" s="1"/>
  <c r="M27" i="21"/>
  <c r="I27" i="21"/>
  <c r="U26" i="21"/>
  <c r="Q26" i="21"/>
  <c r="M26" i="21"/>
  <c r="W25" i="21"/>
  <c r="U25" i="21"/>
  <c r="S25" i="21"/>
  <c r="Q25" i="21"/>
  <c r="O25" i="21"/>
  <c r="M25" i="21"/>
  <c r="K25" i="21"/>
  <c r="I25" i="21"/>
  <c r="G25" i="21"/>
  <c r="E25" i="21"/>
  <c r="W24" i="21"/>
  <c r="U24" i="21"/>
  <c r="S24" i="21"/>
  <c r="Q24" i="21"/>
  <c r="O24" i="21"/>
  <c r="M24" i="21"/>
  <c r="K24" i="21"/>
  <c r="I24" i="21"/>
  <c r="G24" i="21"/>
  <c r="E24" i="21"/>
  <c r="W23" i="21"/>
  <c r="U23" i="21"/>
  <c r="S23" i="21"/>
  <c r="Q23" i="21"/>
  <c r="O23" i="21"/>
  <c r="M23" i="21"/>
  <c r="K23" i="21"/>
  <c r="I23" i="21"/>
  <c r="G23" i="21"/>
  <c r="E23" i="21"/>
  <c r="W22" i="21"/>
  <c r="U22" i="21"/>
  <c r="S22" i="21"/>
  <c r="Q22" i="21"/>
  <c r="O22" i="21"/>
  <c r="M22" i="21"/>
  <c r="K22" i="21"/>
  <c r="I22" i="21"/>
  <c r="G22" i="21"/>
  <c r="E22" i="21"/>
  <c r="W21" i="21"/>
  <c r="U21" i="21"/>
  <c r="S21" i="21"/>
  <c r="Q21" i="21"/>
  <c r="O21" i="21"/>
  <c r="M21" i="21"/>
  <c r="K21" i="21"/>
  <c r="I21" i="21"/>
  <c r="G21" i="21"/>
  <c r="E21" i="21"/>
  <c r="W20" i="21"/>
  <c r="U20" i="21"/>
  <c r="S20" i="21"/>
  <c r="Q20" i="21"/>
  <c r="O20" i="21"/>
  <c r="M20" i="21"/>
  <c r="K20" i="21"/>
  <c r="I20" i="21"/>
  <c r="G20" i="21"/>
  <c r="E20" i="21"/>
  <c r="W19" i="21"/>
  <c r="U19" i="21"/>
  <c r="S19" i="21"/>
  <c r="Q19" i="21"/>
  <c r="O19" i="21"/>
  <c r="M19" i="21"/>
  <c r="K19" i="21"/>
  <c r="I19" i="21"/>
  <c r="G19" i="21"/>
  <c r="E19" i="21"/>
  <c r="W18" i="21"/>
  <c r="U18" i="21"/>
  <c r="S18" i="21"/>
  <c r="Q18" i="21"/>
  <c r="O18" i="21"/>
  <c r="M18" i="21"/>
  <c r="K18" i="21"/>
  <c r="I18" i="21"/>
  <c r="G18" i="21"/>
  <c r="E18" i="21"/>
  <c r="W17" i="21"/>
  <c r="U17" i="21"/>
  <c r="S17" i="21"/>
  <c r="Q17" i="21"/>
  <c r="O17" i="21"/>
  <c r="M17" i="21"/>
  <c r="K17" i="21"/>
  <c r="I17" i="21"/>
  <c r="G17" i="21"/>
  <c r="E17" i="21"/>
  <c r="W16" i="21"/>
  <c r="U16" i="21"/>
  <c r="S16" i="21"/>
  <c r="Q16" i="21"/>
  <c r="O16" i="21"/>
  <c r="M16" i="21"/>
  <c r="K16" i="21"/>
  <c r="I16" i="21"/>
  <c r="G16" i="21"/>
  <c r="E16" i="21"/>
  <c r="W15" i="21"/>
  <c r="U15" i="21"/>
  <c r="S15" i="21"/>
  <c r="Q15" i="21"/>
  <c r="O15" i="21"/>
  <c r="M15" i="21"/>
  <c r="K15" i="21"/>
  <c r="I15" i="21"/>
  <c r="G15" i="21"/>
  <c r="E15" i="21"/>
  <c r="W14" i="21"/>
  <c r="U14" i="21"/>
  <c r="S14" i="21"/>
  <c r="Q14" i="21"/>
  <c r="O14" i="21"/>
  <c r="M14" i="21"/>
  <c r="K14" i="21"/>
  <c r="I14" i="21"/>
  <c r="G14" i="21"/>
  <c r="E14" i="21"/>
  <c r="W13" i="21"/>
  <c r="U13" i="21"/>
  <c r="S13" i="21"/>
  <c r="Q13" i="21"/>
  <c r="O13" i="21"/>
  <c r="M13" i="21"/>
  <c r="K13" i="21"/>
  <c r="I13" i="21"/>
  <c r="G13" i="21"/>
  <c r="E13" i="21"/>
  <c r="W12" i="21"/>
  <c r="U12" i="21"/>
  <c r="S12" i="21"/>
  <c r="Q12" i="21"/>
  <c r="O12" i="21"/>
  <c r="M12" i="21"/>
  <c r="K12" i="21"/>
  <c r="I12" i="21"/>
  <c r="G12" i="21"/>
  <c r="E12" i="21"/>
  <c r="W11" i="21"/>
  <c r="U11" i="21"/>
  <c r="S11" i="21"/>
  <c r="Q11" i="21"/>
  <c r="O11" i="21"/>
  <c r="M11" i="21"/>
  <c r="K11" i="21"/>
  <c r="I11" i="21"/>
  <c r="G11" i="21"/>
  <c r="E11" i="21"/>
  <c r="W10" i="21"/>
  <c r="U10" i="21"/>
  <c r="S10" i="21"/>
  <c r="Q10" i="21"/>
  <c r="O10" i="21"/>
  <c r="M10" i="21"/>
  <c r="K10" i="21"/>
  <c r="I10" i="21"/>
  <c r="G10" i="21"/>
  <c r="E10" i="21"/>
  <c r="W9" i="21"/>
  <c r="U9" i="21"/>
  <c r="S9" i="21"/>
  <c r="Q9" i="21"/>
  <c r="O9" i="21"/>
  <c r="M9" i="21"/>
  <c r="K9" i="21"/>
  <c r="I9" i="21"/>
  <c r="G9" i="21"/>
  <c r="E9" i="21"/>
  <c r="W8" i="21"/>
  <c r="U8" i="21"/>
  <c r="S8" i="21"/>
  <c r="Q8" i="21"/>
  <c r="O8" i="21"/>
  <c r="M8" i="21"/>
  <c r="K8" i="21"/>
  <c r="I8" i="21"/>
  <c r="G8" i="21"/>
  <c r="E8" i="21"/>
  <c r="W7" i="21"/>
  <c r="U7" i="21"/>
  <c r="S7" i="21"/>
  <c r="Q7" i="21"/>
  <c r="O7" i="21"/>
  <c r="M7" i="21"/>
  <c r="K7" i="21"/>
  <c r="I7" i="21"/>
  <c r="G7" i="21"/>
  <c r="E7" i="21"/>
  <c r="E29" i="22" l="1"/>
  <c r="Q29" i="22"/>
  <c r="H29" i="22"/>
  <c r="E26" i="22"/>
  <c r="E27" i="22" s="1"/>
  <c r="Q26" i="22"/>
  <c r="Q27" i="22" s="1"/>
  <c r="K28" i="22"/>
  <c r="K29" i="22" s="1"/>
  <c r="H31" i="22"/>
  <c r="H33" i="22"/>
  <c r="E9" i="22"/>
  <c r="Q9" i="22"/>
  <c r="K26" i="22"/>
  <c r="K27" i="22" s="1"/>
  <c r="E26" i="21"/>
  <c r="Q27" i="21"/>
  <c r="I26" i="21"/>
  <c r="U27" i="21"/>
  <c r="Q12" i="17" l="1"/>
  <c r="Q11" i="17"/>
  <c r="Q10" i="17"/>
  <c r="Q9" i="17"/>
  <c r="Q8" i="17"/>
  <c r="G28" i="37"/>
  <c r="L8" i="36"/>
  <c r="L24" i="36" s="1"/>
  <c r="H21" i="24" l="1"/>
  <c r="R25" i="13"/>
  <c r="R35" i="13"/>
  <c r="R15" i="13"/>
  <c r="G29" i="37"/>
  <c r="F29" i="37"/>
  <c r="E29" i="37"/>
  <c r="L29" i="37"/>
  <c r="M29" i="37"/>
  <c r="N29" i="37"/>
  <c r="D28" i="37"/>
  <c r="D29" i="37"/>
  <c r="G23" i="37"/>
  <c r="G21" i="37" s="1"/>
  <c r="F23" i="37"/>
  <c r="F21" i="37" s="1"/>
  <c r="E23" i="37"/>
  <c r="E21" i="37" s="1"/>
  <c r="D23" i="37"/>
  <c r="D21" i="37"/>
  <c r="F28" i="37"/>
  <c r="E28" i="37"/>
  <c r="K21" i="37"/>
  <c r="N16" i="37"/>
  <c r="M16" i="37"/>
  <c r="L16" i="37"/>
  <c r="N15" i="37"/>
  <c r="M15" i="37"/>
  <c r="L15" i="37"/>
  <c r="N10" i="37"/>
  <c r="M10" i="37"/>
  <c r="M8" i="37" s="1"/>
  <c r="L10" i="37"/>
  <c r="L8" i="37" s="1"/>
  <c r="N8" i="37"/>
  <c r="G15" i="37"/>
  <c r="F15" i="37"/>
  <c r="E15" i="37"/>
  <c r="D15" i="37"/>
  <c r="G14" i="37"/>
  <c r="F14" i="37"/>
  <c r="E14" i="37"/>
  <c r="G9" i="37"/>
  <c r="G7" i="37" s="1"/>
  <c r="F9" i="37"/>
  <c r="F7" i="37" s="1"/>
  <c r="E9" i="37"/>
  <c r="D9" i="37"/>
  <c r="E7" i="37"/>
  <c r="D7" i="37"/>
  <c r="E11" i="20" l="1"/>
  <c r="F11" i="20"/>
  <c r="G11" i="20"/>
  <c r="H11" i="20"/>
  <c r="J11" i="20"/>
  <c r="K11" i="20"/>
  <c r="L11" i="20"/>
  <c r="M11" i="20"/>
  <c r="O11" i="20"/>
  <c r="P11" i="20"/>
  <c r="Q11" i="20"/>
  <c r="R11" i="20"/>
  <c r="T11" i="20"/>
  <c r="U11" i="20"/>
  <c r="V11" i="20"/>
  <c r="W11" i="20"/>
  <c r="E15" i="20"/>
  <c r="F15" i="20"/>
  <c r="G15" i="20"/>
  <c r="H15" i="20"/>
  <c r="K15" i="20"/>
  <c r="L15" i="20"/>
  <c r="M15" i="20"/>
  <c r="O15" i="20"/>
  <c r="P15" i="20"/>
  <c r="Q15" i="20"/>
  <c r="R15" i="20"/>
  <c r="T15" i="20"/>
  <c r="U15" i="20"/>
  <c r="V15" i="20"/>
  <c r="W15" i="20"/>
  <c r="W6" i="20"/>
  <c r="V6" i="20"/>
  <c r="U6" i="20"/>
  <c r="T6" i="20"/>
  <c r="R6" i="20"/>
  <c r="Q6" i="20"/>
  <c r="P6" i="20"/>
  <c r="O6" i="20"/>
  <c r="M6" i="20"/>
  <c r="L6" i="20"/>
  <c r="K6" i="20"/>
  <c r="J6" i="20"/>
  <c r="G9" i="36" l="1"/>
  <c r="N28" i="37" l="1"/>
  <c r="M28" i="37"/>
  <c r="L28" i="37"/>
  <c r="N23" i="37"/>
  <c r="N21" i="37" s="1"/>
  <c r="M23" i="37"/>
  <c r="L23" i="37"/>
  <c r="M21" i="37" l="1"/>
  <c r="L21" i="37"/>
  <c r="N20" i="38"/>
  <c r="N21" i="38"/>
  <c r="N22" i="38"/>
  <c r="N23" i="38"/>
  <c r="N19" i="38"/>
  <c r="J20" i="38"/>
  <c r="J21" i="38"/>
  <c r="J22" i="38"/>
  <c r="J24" i="38" s="1"/>
  <c r="J23" i="38"/>
  <c r="J19" i="38"/>
  <c r="N24" i="38"/>
  <c r="F24" i="38"/>
  <c r="F20" i="38"/>
  <c r="F21" i="38"/>
  <c r="F22" i="38"/>
  <c r="F23" i="38"/>
  <c r="F19" i="38"/>
  <c r="N13" i="38"/>
  <c r="N12" i="38"/>
  <c r="N11" i="38"/>
  <c r="N10" i="38"/>
  <c r="N9" i="38"/>
  <c r="J13" i="38"/>
  <c r="J12" i="38"/>
  <c r="J11" i="38"/>
  <c r="J10" i="38"/>
  <c r="J9" i="38"/>
  <c r="O10" i="36"/>
  <c r="O11" i="36"/>
  <c r="O13" i="36"/>
  <c r="O14" i="36"/>
  <c r="O15" i="36"/>
  <c r="O16" i="36"/>
  <c r="O17" i="36"/>
  <c r="O18" i="36"/>
  <c r="O19" i="36"/>
  <c r="O20" i="36"/>
  <c r="O21" i="36"/>
  <c r="O23" i="36"/>
  <c r="O26" i="36"/>
  <c r="M8" i="9"/>
  <c r="M13" i="9" s="1"/>
  <c r="L8" i="9"/>
  <c r="L13" i="9" s="1"/>
  <c r="K8" i="9"/>
  <c r="K13" i="9" s="1"/>
  <c r="J8" i="9"/>
  <c r="J13" i="9" s="1"/>
  <c r="I8" i="9"/>
  <c r="I13" i="9" s="1"/>
  <c r="H8" i="9"/>
  <c r="H13" i="9" s="1"/>
  <c r="G8" i="9"/>
  <c r="G13" i="9" s="1"/>
  <c r="F8" i="9"/>
  <c r="F13" i="9" s="1"/>
  <c r="E8" i="9"/>
  <c r="E13" i="9" s="1"/>
  <c r="D8" i="9"/>
  <c r="D13" i="9" s="1"/>
  <c r="U41" i="15"/>
  <c r="R41" i="15"/>
  <c r="I41" i="15"/>
  <c r="F41" i="15"/>
  <c r="U40" i="15"/>
  <c r="R40" i="15"/>
  <c r="I40" i="15"/>
  <c r="F40" i="15"/>
  <c r="U39" i="15"/>
  <c r="R39" i="15"/>
  <c r="I39" i="15"/>
  <c r="F39" i="15"/>
  <c r="R38" i="15"/>
  <c r="R37" i="15"/>
  <c r="R36" i="15"/>
  <c r="U35" i="15"/>
  <c r="I35" i="15"/>
  <c r="F35" i="15"/>
  <c r="U34" i="15"/>
  <c r="I34" i="15"/>
  <c r="F34" i="15"/>
  <c r="U33" i="15"/>
  <c r="I33" i="15"/>
  <c r="F33" i="15"/>
  <c r="U32" i="15"/>
  <c r="I32" i="15"/>
  <c r="F32" i="15"/>
  <c r="U31" i="15"/>
  <c r="I31" i="15"/>
  <c r="F31" i="15"/>
  <c r="U30" i="15"/>
  <c r="I30" i="15"/>
  <c r="F30" i="15"/>
  <c r="U29" i="15"/>
  <c r="I29" i="15"/>
  <c r="F29" i="15"/>
  <c r="U28" i="15"/>
  <c r="U38" i="15" s="1"/>
  <c r="I28" i="15"/>
  <c r="F28" i="15"/>
  <c r="F38" i="15" s="1"/>
  <c r="U27" i="15"/>
  <c r="U37" i="15" s="1"/>
  <c r="I27" i="15"/>
  <c r="I37" i="15" s="1"/>
  <c r="F27" i="15"/>
  <c r="U26" i="15"/>
  <c r="U36" i="15" s="1"/>
  <c r="I26" i="15"/>
  <c r="I36" i="15" s="1"/>
  <c r="F26" i="15"/>
  <c r="F36" i="15" s="1"/>
  <c r="U21" i="15"/>
  <c r="R21" i="15"/>
  <c r="O21" i="15"/>
  <c r="L21" i="15"/>
  <c r="I21" i="15"/>
  <c r="F21" i="15"/>
  <c r="U20" i="15"/>
  <c r="R20" i="15"/>
  <c r="O20" i="15"/>
  <c r="L20" i="15"/>
  <c r="I20" i="15"/>
  <c r="F20" i="15"/>
  <c r="U19" i="15"/>
  <c r="R19" i="15"/>
  <c r="O19" i="15"/>
  <c r="L19" i="15"/>
  <c r="I19" i="15"/>
  <c r="F19" i="15"/>
  <c r="U15" i="15"/>
  <c r="R15" i="15"/>
  <c r="L15" i="15"/>
  <c r="I15" i="15"/>
  <c r="F15" i="15"/>
  <c r="U14" i="15"/>
  <c r="R14" i="15"/>
  <c r="L14" i="15"/>
  <c r="I14" i="15"/>
  <c r="F14" i="15"/>
  <c r="U13" i="15"/>
  <c r="R13" i="15"/>
  <c r="L13" i="15"/>
  <c r="I13" i="15"/>
  <c r="F13" i="15"/>
  <c r="U12" i="15"/>
  <c r="R12" i="15"/>
  <c r="L12" i="15"/>
  <c r="I12" i="15"/>
  <c r="F12" i="15"/>
  <c r="U11" i="15"/>
  <c r="R11" i="15"/>
  <c r="L11" i="15"/>
  <c r="I11" i="15"/>
  <c r="F11" i="15"/>
  <c r="U10" i="15"/>
  <c r="R10" i="15"/>
  <c r="L10" i="15"/>
  <c r="I10" i="15"/>
  <c r="F10" i="15"/>
  <c r="U9" i="15"/>
  <c r="R9" i="15"/>
  <c r="L9" i="15"/>
  <c r="I9" i="15"/>
  <c r="F9" i="15"/>
  <c r="U8" i="15"/>
  <c r="U18" i="15" s="1"/>
  <c r="R8" i="15"/>
  <c r="R18" i="15" s="1"/>
  <c r="L8" i="15"/>
  <c r="I8" i="15"/>
  <c r="I18" i="15" s="1"/>
  <c r="F8" i="15"/>
  <c r="U7" i="15"/>
  <c r="U17" i="15" s="1"/>
  <c r="R7" i="15"/>
  <c r="L7" i="15"/>
  <c r="L17" i="15" s="1"/>
  <c r="I7" i="15"/>
  <c r="F7" i="15"/>
  <c r="F17" i="15" s="1"/>
  <c r="U6" i="15"/>
  <c r="R6" i="15"/>
  <c r="R16" i="15" s="1"/>
  <c r="L6" i="15"/>
  <c r="I6" i="15"/>
  <c r="I16" i="15" s="1"/>
  <c r="F6" i="15"/>
  <c r="F37" i="15" l="1"/>
  <c r="I38" i="15"/>
  <c r="F16" i="15"/>
  <c r="U16" i="15"/>
  <c r="R17" i="15"/>
  <c r="L18" i="15"/>
  <c r="L16" i="15"/>
  <c r="I17" i="15"/>
  <c r="F18" i="15"/>
  <c r="J26" i="29"/>
  <c r="J18" i="29"/>
  <c r="J19" i="29"/>
  <c r="J20" i="29"/>
  <c r="J21" i="29"/>
  <c r="J22" i="29"/>
  <c r="J23" i="29"/>
  <c r="J24" i="29"/>
  <c r="J25" i="29"/>
  <c r="J9" i="29"/>
  <c r="J10" i="29"/>
  <c r="J11" i="29"/>
  <c r="J12" i="29"/>
  <c r="J13" i="29"/>
  <c r="J14" i="29"/>
  <c r="J15" i="29"/>
  <c r="J16" i="29"/>
  <c r="J17" i="29"/>
  <c r="J8" i="29"/>
  <c r="J7" i="29"/>
  <c r="D13" i="29" l="1"/>
  <c r="E13" i="29"/>
  <c r="E27" i="29"/>
  <c r="D27" i="29"/>
  <c r="D20" i="29"/>
  <c r="E20" i="29"/>
  <c r="G19" i="24" l="1"/>
  <c r="G16" i="24"/>
  <c r="G13" i="24"/>
  <c r="H7" i="24"/>
  <c r="F21" i="24"/>
  <c r="E21" i="24"/>
  <c r="D21" i="24"/>
  <c r="F19" i="24"/>
  <c r="E19" i="24"/>
  <c r="D19" i="24"/>
  <c r="F16" i="24"/>
  <c r="E16" i="24"/>
  <c r="D16" i="24"/>
  <c r="F13" i="24"/>
  <c r="E13" i="24"/>
  <c r="D13" i="24"/>
  <c r="F7" i="24"/>
  <c r="E7" i="24"/>
  <c r="D7" i="24"/>
  <c r="G21" i="24" l="1"/>
  <c r="G7" i="24"/>
  <c r="M14" i="38" l="1"/>
  <c r="I14" i="38"/>
  <c r="E24" i="38"/>
  <c r="I24" i="38"/>
  <c r="M24" i="38"/>
  <c r="J12" i="36"/>
  <c r="J9" i="36"/>
  <c r="I12" i="36"/>
  <c r="I8" i="36" s="1"/>
  <c r="I24" i="36" s="1"/>
  <c r="H12" i="36"/>
  <c r="G12" i="36"/>
  <c r="G8" i="36" s="1"/>
  <c r="G24" i="36" s="1"/>
  <c r="F12" i="36"/>
  <c r="E12" i="36"/>
  <c r="I9" i="36"/>
  <c r="H9" i="36"/>
  <c r="F9" i="36"/>
  <c r="E9" i="36"/>
  <c r="E8" i="36" s="1"/>
  <c r="H8" i="36"/>
  <c r="H24" i="36" s="1"/>
  <c r="O27" i="4"/>
  <c r="N27" i="4"/>
  <c r="M27" i="4"/>
  <c r="L27" i="4"/>
  <c r="G25" i="4"/>
  <c r="F25" i="4"/>
  <c r="E25" i="4"/>
  <c r="D25" i="4"/>
  <c r="G19" i="4"/>
  <c r="F19" i="4"/>
  <c r="E19" i="4"/>
  <c r="D19" i="4"/>
  <c r="G10" i="4"/>
  <c r="F10" i="4"/>
  <c r="E10" i="4"/>
  <c r="D10" i="4"/>
  <c r="G8" i="4"/>
  <c r="F8" i="4"/>
  <c r="E8" i="4"/>
  <c r="D8" i="4"/>
  <c r="E24" i="36" l="1"/>
  <c r="J8" i="36"/>
  <c r="F8" i="36"/>
  <c r="F24" i="36" s="1"/>
  <c r="N14" i="38"/>
  <c r="J24" i="36" l="1"/>
  <c r="I24" i="12" l="1"/>
  <c r="F25" i="27" l="1"/>
  <c r="X40" i="15"/>
  <c r="X41" i="15"/>
  <c r="X39" i="15"/>
  <c r="X19" i="15"/>
  <c r="X20" i="15"/>
  <c r="X21" i="15"/>
  <c r="X27" i="15"/>
  <c r="X28" i="15"/>
  <c r="X29" i="15"/>
  <c r="X30" i="15"/>
  <c r="X31" i="15"/>
  <c r="X32" i="15"/>
  <c r="X33" i="15"/>
  <c r="X34" i="15"/>
  <c r="X35" i="15"/>
  <c r="X26" i="15"/>
  <c r="X7" i="15"/>
  <c r="X8" i="15"/>
  <c r="X9" i="15"/>
  <c r="X10" i="15"/>
  <c r="X11" i="15"/>
  <c r="X12" i="15"/>
  <c r="X13" i="15"/>
  <c r="X14" i="15"/>
  <c r="X15" i="15"/>
  <c r="X6" i="15"/>
  <c r="I8" i="11"/>
  <c r="H19" i="4"/>
  <c r="L12" i="36" l="1"/>
  <c r="O12" i="36" s="1"/>
  <c r="L9" i="36"/>
  <c r="O9" i="36" s="1"/>
  <c r="K12" i="36"/>
  <c r="K9" i="36"/>
  <c r="K8" i="36" l="1"/>
  <c r="K24" i="36" s="1"/>
  <c r="O24" i="36" l="1"/>
  <c r="O22" i="36"/>
  <c r="O25" i="36"/>
  <c r="O8" i="36"/>
  <c r="I23" i="11"/>
  <c r="AA25" i="21" l="1"/>
  <c r="P12" i="17" l="1"/>
  <c r="P11" i="17"/>
  <c r="P10" i="17"/>
  <c r="P9" i="17"/>
  <c r="P8" i="17"/>
  <c r="U26" i="22" l="1"/>
  <c r="V26" i="22"/>
  <c r="R15" i="16"/>
  <c r="S19" i="16" s="1"/>
  <c r="R14" i="16"/>
  <c r="R13" i="16"/>
  <c r="S21" i="16" s="1"/>
  <c r="P15" i="16"/>
  <c r="P14" i="16"/>
  <c r="P13" i="16"/>
  <c r="N15" i="16"/>
  <c r="N14" i="16"/>
  <c r="N13" i="16"/>
  <c r="L15" i="16"/>
  <c r="L14" i="16"/>
  <c r="L13" i="16"/>
  <c r="J15" i="16"/>
  <c r="J14" i="16"/>
  <c r="J13" i="16"/>
  <c r="H15" i="16"/>
  <c r="H14" i="16"/>
  <c r="H13" i="16"/>
  <c r="F15" i="16"/>
  <c r="F14" i="16"/>
  <c r="F13" i="16"/>
  <c r="D15" i="16"/>
  <c r="D14" i="16"/>
  <c r="D13" i="16"/>
  <c r="E14" i="38"/>
  <c r="F13" i="38"/>
  <c r="F12" i="38"/>
  <c r="F11" i="38"/>
  <c r="F10" i="38"/>
  <c r="F9" i="38"/>
  <c r="E12" i="16" l="1"/>
  <c r="E11" i="16"/>
  <c r="E9" i="16"/>
  <c r="E10" i="16"/>
  <c r="E8" i="16"/>
  <c r="I12" i="16"/>
  <c r="I11" i="16"/>
  <c r="I10" i="16"/>
  <c r="I9" i="16"/>
  <c r="I8" i="16"/>
  <c r="Q9" i="16"/>
  <c r="Q8" i="16"/>
  <c r="Q12" i="16"/>
  <c r="Q11" i="16"/>
  <c r="Q10" i="16"/>
  <c r="G12" i="16"/>
  <c r="G11" i="16"/>
  <c r="G10" i="16"/>
  <c r="G9" i="16"/>
  <c r="G8" i="16"/>
  <c r="O12" i="16"/>
  <c r="O11" i="16"/>
  <c r="O10" i="16"/>
  <c r="O9" i="16"/>
  <c r="O8" i="16"/>
  <c r="M11" i="16"/>
  <c r="M10" i="16"/>
  <c r="M9" i="16"/>
  <c r="M8" i="16"/>
  <c r="M12" i="16"/>
  <c r="K12" i="16"/>
  <c r="K11" i="16"/>
  <c r="K10" i="16"/>
  <c r="K9" i="16"/>
  <c r="K8" i="16"/>
  <c r="S12" i="16"/>
  <c r="S11" i="16"/>
  <c r="S10" i="16"/>
  <c r="S9" i="16"/>
  <c r="S8" i="16"/>
  <c r="Q15" i="16"/>
  <c r="S15" i="16"/>
  <c r="I14" i="16"/>
  <c r="Q14" i="16"/>
  <c r="S14" i="16"/>
  <c r="O15" i="16"/>
  <c r="K14" i="16"/>
  <c r="K15" i="16"/>
  <c r="O14" i="16"/>
  <c r="E14" i="16"/>
  <c r="I15" i="16"/>
  <c r="M14" i="16"/>
  <c r="G14" i="16"/>
  <c r="E15" i="16"/>
  <c r="G15" i="16"/>
  <c r="M15" i="16"/>
  <c r="F14" i="38"/>
  <c r="O13" i="16" l="1"/>
  <c r="S13" i="16"/>
  <c r="K13" i="16"/>
  <c r="G13" i="16"/>
  <c r="Q13" i="16"/>
  <c r="M13" i="16"/>
  <c r="I13" i="16"/>
  <c r="E13" i="16"/>
  <c r="O8" i="27" l="1"/>
  <c r="N8" i="27"/>
  <c r="M8" i="27"/>
  <c r="L8" i="27"/>
  <c r="K8" i="27"/>
  <c r="J8" i="27"/>
  <c r="I8" i="27"/>
  <c r="H8" i="27"/>
  <c r="G8" i="27"/>
  <c r="F8" i="27"/>
  <c r="E8" i="27"/>
  <c r="D8" i="27"/>
  <c r="F27" i="24"/>
  <c r="E27" i="24"/>
  <c r="E26" i="24"/>
  <c r="G25" i="24"/>
  <c r="F25" i="24"/>
  <c r="E25" i="24"/>
  <c r="G27" i="24"/>
  <c r="G26" i="24"/>
  <c r="F26" i="24"/>
  <c r="K28" i="10"/>
  <c r="O28" i="10"/>
  <c r="S28" i="10"/>
  <c r="K21" i="10"/>
  <c r="O21" i="10"/>
  <c r="S21" i="10"/>
  <c r="K22" i="10"/>
  <c r="O22" i="10"/>
  <c r="S22" i="10"/>
  <c r="K23" i="10"/>
  <c r="O23" i="10"/>
  <c r="S23" i="10"/>
  <c r="K24" i="10"/>
  <c r="O24" i="10"/>
  <c r="S24" i="10"/>
  <c r="I25" i="10"/>
  <c r="J25" i="10"/>
  <c r="K25" i="10"/>
  <c r="M25" i="10"/>
  <c r="N25" i="10"/>
  <c r="Q25" i="10"/>
  <c r="R25" i="10"/>
  <c r="K16" i="10"/>
  <c r="O16" i="10"/>
  <c r="S16" i="10"/>
  <c r="K17" i="10"/>
  <c r="K18" i="10" s="1"/>
  <c r="O17" i="10"/>
  <c r="O18" i="10" s="1"/>
  <c r="S17" i="10"/>
  <c r="I18" i="10"/>
  <c r="J18" i="10"/>
  <c r="M18" i="10"/>
  <c r="N18" i="10"/>
  <c r="Q18" i="10"/>
  <c r="R18" i="10"/>
  <c r="K9" i="10"/>
  <c r="O9" i="10"/>
  <c r="S9" i="10"/>
  <c r="K10" i="10"/>
  <c r="O10" i="10"/>
  <c r="O12" i="10" s="1"/>
  <c r="S10" i="10"/>
  <c r="K11" i="10"/>
  <c r="O11" i="10"/>
  <c r="S11" i="10"/>
  <c r="I12" i="10"/>
  <c r="J12" i="10"/>
  <c r="M12" i="10"/>
  <c r="N12" i="10"/>
  <c r="Q12" i="10"/>
  <c r="R12" i="10"/>
  <c r="M24" i="9"/>
  <c r="L24" i="9"/>
  <c r="K24" i="9"/>
  <c r="J24" i="9"/>
  <c r="I24" i="9"/>
  <c r="H24" i="9"/>
  <c r="G24" i="9"/>
  <c r="F24" i="9"/>
  <c r="E24" i="9"/>
  <c r="D24" i="9"/>
  <c r="M23" i="9"/>
  <c r="L23" i="9"/>
  <c r="K23" i="9"/>
  <c r="J23" i="9"/>
  <c r="I23" i="9"/>
  <c r="H23" i="9"/>
  <c r="G23" i="9"/>
  <c r="F23" i="9"/>
  <c r="E23" i="9"/>
  <c r="D23" i="9"/>
  <c r="M22" i="9"/>
  <c r="L22" i="9"/>
  <c r="K22" i="9"/>
  <c r="J22" i="9"/>
  <c r="I22" i="9"/>
  <c r="H22" i="9"/>
  <c r="G22" i="9"/>
  <c r="F22" i="9"/>
  <c r="E22" i="9"/>
  <c r="D22" i="9"/>
  <c r="M21" i="9"/>
  <c r="M25" i="9" s="1"/>
  <c r="L21" i="9"/>
  <c r="K21" i="9"/>
  <c r="K20" i="9" s="1"/>
  <c r="J21" i="9"/>
  <c r="I21" i="9"/>
  <c r="I25" i="9" s="1"/>
  <c r="H21" i="9"/>
  <c r="G21" i="9"/>
  <c r="G20" i="9" s="1"/>
  <c r="F21" i="9"/>
  <c r="E21" i="9"/>
  <c r="E25" i="9" s="1"/>
  <c r="D21" i="9"/>
  <c r="D25" i="9" s="1"/>
  <c r="M20" i="9"/>
  <c r="I20" i="9"/>
  <c r="E20" i="9"/>
  <c r="D20" i="9"/>
  <c r="D18" i="9"/>
  <c r="E18" i="9"/>
  <c r="F18" i="9"/>
  <c r="G18" i="9"/>
  <c r="H18" i="9"/>
  <c r="I18" i="9"/>
  <c r="J18" i="9"/>
  <c r="K18" i="9"/>
  <c r="L18" i="9"/>
  <c r="M18" i="9"/>
  <c r="N18" i="9"/>
  <c r="S25" i="10" l="1"/>
  <c r="S12" i="10"/>
  <c r="S18" i="10"/>
  <c r="K12" i="10"/>
  <c r="L25" i="9"/>
  <c r="F20" i="9"/>
  <c r="J20" i="9"/>
  <c r="H25" i="9"/>
  <c r="H20" i="9"/>
  <c r="L20" i="9"/>
  <c r="F25" i="9"/>
  <c r="J25" i="9"/>
  <c r="O25" i="10"/>
  <c r="D26" i="24"/>
  <c r="D27" i="24"/>
  <c r="D25" i="24"/>
  <c r="G25" i="9"/>
  <c r="K25" i="9"/>
  <c r="X38" i="15" l="1"/>
  <c r="X37" i="15"/>
  <c r="X36" i="15"/>
  <c r="X16" i="15"/>
  <c r="X18" i="15"/>
  <c r="X17" i="15"/>
  <c r="Z28" i="21" l="1"/>
  <c r="G28" i="10" l="1"/>
  <c r="G24" i="10"/>
  <c r="G23" i="10"/>
  <c r="G22" i="10"/>
  <c r="G21" i="10"/>
  <c r="G17" i="10"/>
  <c r="G16" i="10"/>
  <c r="G11" i="10"/>
  <c r="G10" i="10"/>
  <c r="G9" i="10"/>
  <c r="N8" i="9"/>
  <c r="N13" i="9" s="1"/>
  <c r="G25" i="10" l="1"/>
  <c r="G18" i="10"/>
  <c r="G12" i="10"/>
  <c r="P27" i="4" l="1"/>
  <c r="H25" i="4"/>
  <c r="H10" i="4" l="1"/>
  <c r="H8" i="4"/>
  <c r="V27" i="22"/>
  <c r="T13" i="16"/>
  <c r="T15" i="16"/>
  <c r="T14" i="16"/>
  <c r="U12" i="16" l="1"/>
  <c r="U14" i="16"/>
  <c r="U8" i="16"/>
  <c r="U10" i="16"/>
  <c r="U9" i="16"/>
  <c r="U11" i="16"/>
  <c r="U15" i="16"/>
  <c r="U13" i="16" l="1"/>
  <c r="D24" i="12" l="1"/>
  <c r="H26" i="24" l="1"/>
  <c r="H25" i="24"/>
  <c r="H27" i="24"/>
  <c r="N13" i="17" l="1"/>
  <c r="E13" i="17"/>
  <c r="M25" i="27" l="1"/>
  <c r="N25" i="27"/>
  <c r="M26" i="27"/>
  <c r="N26" i="27"/>
  <c r="M27" i="27"/>
  <c r="N27" i="27"/>
  <c r="M28" i="27"/>
  <c r="N28" i="27"/>
  <c r="N24" i="27"/>
  <c r="M24" i="27"/>
  <c r="N23" i="27" l="1"/>
  <c r="Q13" i="9"/>
  <c r="X28" i="21" l="1"/>
  <c r="Y7" i="21" s="1"/>
  <c r="Y22" i="21" l="1"/>
  <c r="Y13" i="21"/>
  <c r="D13" i="17"/>
  <c r="D14" i="17"/>
  <c r="D15" i="17"/>
  <c r="Q8" i="9"/>
  <c r="P9" i="9"/>
  <c r="Q9" i="9"/>
  <c r="P10" i="9"/>
  <c r="Q10" i="9"/>
  <c r="P11" i="9"/>
  <c r="Q11" i="9"/>
  <c r="P12" i="9"/>
  <c r="Q12" i="9"/>
  <c r="H29" i="4" l="1"/>
  <c r="G29" i="4" l="1"/>
  <c r="F29" i="4"/>
  <c r="E29" i="4"/>
  <c r="D29" i="4"/>
  <c r="P13" i="9" l="1"/>
  <c r="P8" i="9"/>
  <c r="T6" i="22" l="1"/>
  <c r="T7" i="22" s="1"/>
  <c r="Q8" i="27"/>
  <c r="P8" i="27"/>
  <c r="O12" i="17"/>
  <c r="T12" i="22"/>
  <c r="E23" i="27"/>
  <c r="V33" i="22"/>
  <c r="U33" i="22"/>
  <c r="T32" i="22"/>
  <c r="V31" i="22"/>
  <c r="U31" i="22"/>
  <c r="T30" i="22"/>
  <c r="T31" i="22" s="1"/>
  <c r="V28" i="22"/>
  <c r="U28" i="22"/>
  <c r="U27" i="22"/>
  <c r="V25" i="22"/>
  <c r="U25" i="22"/>
  <c r="T24" i="22"/>
  <c r="V23" i="22"/>
  <c r="U23" i="22"/>
  <c r="T22" i="22"/>
  <c r="T23" i="22" s="1"/>
  <c r="V21" i="22"/>
  <c r="U21" i="22"/>
  <c r="T20" i="22"/>
  <c r="V19" i="22"/>
  <c r="U19" i="22"/>
  <c r="T18" i="22"/>
  <c r="T19" i="22" s="1"/>
  <c r="V17" i="22"/>
  <c r="U17" i="22"/>
  <c r="T16" i="22"/>
  <c r="V15" i="22"/>
  <c r="U15" i="22"/>
  <c r="T14" i="22"/>
  <c r="T15" i="22" s="1"/>
  <c r="V13" i="22"/>
  <c r="U13" i="22"/>
  <c r="V11" i="22"/>
  <c r="U11" i="22"/>
  <c r="T10" i="22"/>
  <c r="T11" i="22" s="1"/>
  <c r="V9" i="22"/>
  <c r="U9" i="22"/>
  <c r="T8" i="22"/>
  <c r="V7" i="22"/>
  <c r="U7" i="22"/>
  <c r="AA24" i="21"/>
  <c r="AA23" i="21"/>
  <c r="AA22" i="21"/>
  <c r="AA21" i="21"/>
  <c r="AA20" i="21"/>
  <c r="AA19" i="21"/>
  <c r="AA18" i="21"/>
  <c r="AA17" i="21"/>
  <c r="AA16" i="21"/>
  <c r="AA15" i="21"/>
  <c r="AA14" i="21"/>
  <c r="AA13" i="21"/>
  <c r="AA12" i="21"/>
  <c r="AA11" i="21"/>
  <c r="AA10" i="21"/>
  <c r="AA9" i="21"/>
  <c r="AA8" i="21"/>
  <c r="AA7" i="21"/>
  <c r="N24" i="9"/>
  <c r="O25" i="27"/>
  <c r="J23" i="27"/>
  <c r="O24" i="27"/>
  <c r="K23" i="27"/>
  <c r="H23" i="27"/>
  <c r="AB28" i="21"/>
  <c r="AB26" i="21"/>
  <c r="AB25" i="21"/>
  <c r="AB24" i="21"/>
  <c r="AB23" i="21"/>
  <c r="AB22" i="21"/>
  <c r="AB21" i="21"/>
  <c r="AB20" i="21"/>
  <c r="AB19" i="21"/>
  <c r="AB18" i="21"/>
  <c r="AB17" i="21"/>
  <c r="AB16" i="21"/>
  <c r="AB15" i="21"/>
  <c r="AB14" i="21"/>
  <c r="AB13" i="21"/>
  <c r="AB12" i="21"/>
  <c r="AB11" i="21"/>
  <c r="AB10" i="21"/>
  <c r="AB9" i="21"/>
  <c r="AB8" i="21"/>
  <c r="AB7" i="21"/>
  <c r="M15" i="17"/>
  <c r="J15" i="17"/>
  <c r="G15" i="17"/>
  <c r="M14" i="17"/>
  <c r="J14" i="17"/>
  <c r="G14" i="17"/>
  <c r="Q13" i="17"/>
  <c r="P13" i="17"/>
  <c r="M13" i="17"/>
  <c r="K13" i="17"/>
  <c r="J13" i="17"/>
  <c r="H13" i="17"/>
  <c r="G13" i="17"/>
  <c r="R12" i="17"/>
  <c r="L12" i="17"/>
  <c r="I12" i="17"/>
  <c r="R11" i="17"/>
  <c r="O11" i="17"/>
  <c r="L11" i="17"/>
  <c r="I11" i="17"/>
  <c r="R10" i="17"/>
  <c r="O10" i="17"/>
  <c r="L10" i="17"/>
  <c r="I10" i="17"/>
  <c r="R9" i="17"/>
  <c r="O9" i="17"/>
  <c r="L9" i="17"/>
  <c r="I9" i="17"/>
  <c r="F9" i="17"/>
  <c r="R8" i="17"/>
  <c r="O8" i="17"/>
  <c r="L8" i="17"/>
  <c r="I8" i="17"/>
  <c r="N24" i="12"/>
  <c r="P27" i="12" s="1"/>
  <c r="K24" i="12"/>
  <c r="N23" i="12"/>
  <c r="I23" i="12"/>
  <c r="D23" i="12"/>
  <c r="N9" i="12"/>
  <c r="P13" i="12" s="1"/>
  <c r="I9" i="12"/>
  <c r="K11" i="12" s="1"/>
  <c r="D9" i="12"/>
  <c r="F15" i="12" s="1"/>
  <c r="N8" i="12"/>
  <c r="I8" i="12"/>
  <c r="N23" i="11"/>
  <c r="P25" i="11" s="1"/>
  <c r="K26" i="11"/>
  <c r="D23" i="11"/>
  <c r="F28" i="11" s="1"/>
  <c r="N8" i="11"/>
  <c r="P8" i="11" s="1"/>
  <c r="K10" i="11"/>
  <c r="D8" i="11"/>
  <c r="F8" i="11" s="1"/>
  <c r="I24" i="27"/>
  <c r="I25" i="27"/>
  <c r="I27" i="27"/>
  <c r="I28" i="27"/>
  <c r="F24" i="27"/>
  <c r="F27" i="27"/>
  <c r="F28" i="27"/>
  <c r="P26" i="13"/>
  <c r="P36" i="13"/>
  <c r="P16" i="13"/>
  <c r="L24" i="27"/>
  <c r="L28" i="27"/>
  <c r="L25" i="27"/>
  <c r="L27" i="27"/>
  <c r="G23" i="27"/>
  <c r="Y16" i="21"/>
  <c r="Y17" i="21"/>
  <c r="Y18" i="21"/>
  <c r="Y19" i="21"/>
  <c r="Y20" i="21"/>
  <c r="Y21" i="21"/>
  <c r="Y23" i="21"/>
  <c r="Y24" i="21"/>
  <c r="Y25" i="21"/>
  <c r="Y26" i="21"/>
  <c r="Y27" i="21"/>
  <c r="D23" i="27"/>
  <c r="Y28" i="21"/>
  <c r="AA28" i="21"/>
  <c r="Y8" i="21"/>
  <c r="Y9" i="21"/>
  <c r="Y10" i="21"/>
  <c r="Y11" i="21"/>
  <c r="Y12" i="21"/>
  <c r="Y14" i="21"/>
  <c r="Y15" i="21"/>
  <c r="O28" i="27"/>
  <c r="F11" i="17"/>
  <c r="N23" i="9"/>
  <c r="R20" i="17" l="1"/>
  <c r="P10" i="12"/>
  <c r="F10" i="11"/>
  <c r="T9" i="22"/>
  <c r="O13" i="17"/>
  <c r="P12" i="12"/>
  <c r="F12" i="12"/>
  <c r="F16" i="12"/>
  <c r="P11" i="11"/>
  <c r="L23" i="27"/>
  <c r="I23" i="27"/>
  <c r="F13" i="12"/>
  <c r="F11" i="12"/>
  <c r="F10" i="12"/>
  <c r="F14" i="11"/>
  <c r="P24" i="11"/>
  <c r="P11" i="12"/>
  <c r="T33" i="22"/>
  <c r="T25" i="22"/>
  <c r="I13" i="17"/>
  <c r="P24" i="12"/>
  <c r="K25" i="12"/>
  <c r="P9" i="12"/>
  <c r="K12" i="12"/>
  <c r="K10" i="12"/>
  <c r="K9" i="12"/>
  <c r="P23" i="11"/>
  <c r="P26" i="11"/>
  <c r="P27" i="11"/>
  <c r="K25" i="11"/>
  <c r="K23" i="11"/>
  <c r="K24" i="11"/>
  <c r="F14" i="12"/>
  <c r="F27" i="11"/>
  <c r="F29" i="11"/>
  <c r="F24" i="11"/>
  <c r="F25" i="11"/>
  <c r="F26" i="11"/>
  <c r="F23" i="11"/>
  <c r="M23" i="27"/>
  <c r="O23" i="27" s="1"/>
  <c r="T28" i="22"/>
  <c r="H36" i="13"/>
  <c r="F36" i="13"/>
  <c r="J36" i="13"/>
  <c r="L36" i="13"/>
  <c r="D36" i="13"/>
  <c r="L26" i="13"/>
  <c r="N26" i="13"/>
  <c r="J26" i="13"/>
  <c r="D26" i="13"/>
  <c r="F26" i="13"/>
  <c r="H26" i="13"/>
  <c r="N16" i="13"/>
  <c r="F16" i="13"/>
  <c r="L16" i="13"/>
  <c r="N21" i="9"/>
  <c r="N22" i="9"/>
  <c r="F9" i="12"/>
  <c r="U29" i="22"/>
  <c r="T26" i="22"/>
  <c r="T27" i="22" s="1"/>
  <c r="T13" i="22"/>
  <c r="F10" i="17"/>
  <c r="R13" i="17"/>
  <c r="L13" i="17"/>
  <c r="F13" i="17"/>
  <c r="F8" i="17"/>
  <c r="N36" i="13"/>
  <c r="D16" i="13"/>
  <c r="J16" i="13"/>
  <c r="H16" i="13"/>
  <c r="O27" i="27"/>
  <c r="T17" i="22"/>
  <c r="T21" i="22"/>
  <c r="K11" i="11"/>
  <c r="K8" i="11"/>
  <c r="K9" i="11"/>
  <c r="P26" i="12"/>
  <c r="P25" i="12"/>
  <c r="P28" i="12"/>
  <c r="F12" i="17"/>
  <c r="P15" i="17"/>
  <c r="F23" i="27"/>
  <c r="F13" i="11"/>
  <c r="F9" i="11"/>
  <c r="F11" i="11"/>
  <c r="F12" i="11"/>
  <c r="P10" i="11"/>
  <c r="P9" i="11"/>
  <c r="P12" i="11"/>
  <c r="K27" i="12"/>
  <c r="K26" i="12"/>
  <c r="V29" i="22"/>
  <c r="R18" i="17" l="1"/>
  <c r="R19" i="17"/>
  <c r="N25" i="9"/>
  <c r="T29" i="22"/>
  <c r="R36" i="13"/>
  <c r="R26" i="13"/>
  <c r="R15" i="17"/>
  <c r="N20" i="9"/>
  <c r="R16" i="13"/>
  <c r="F24" i="12"/>
  <c r="F25" i="12"/>
  <c r="F29" i="12"/>
  <c r="F26" i="12"/>
  <c r="F27" i="12"/>
  <c r="F30" i="12"/>
  <c r="F28" i="12"/>
  <c r="J14" i="38" l="1"/>
  <c r="L17" i="4" l="1"/>
  <c r="M17" i="4"/>
  <c r="N17" i="4"/>
  <c r="O17" i="4"/>
  <c r="P17" i="4"/>
  <c r="L20" i="4"/>
  <c r="M20" i="4"/>
  <c r="N20" i="4"/>
  <c r="O20" i="4"/>
  <c r="P20" i="4"/>
  <c r="L29" i="4"/>
  <c r="M29" i="4"/>
  <c r="N29" i="4"/>
  <c r="O29" i="4"/>
  <c r="P29" i="4"/>
</calcChain>
</file>

<file path=xl/sharedStrings.xml><?xml version="1.0" encoding="utf-8"?>
<sst xmlns="http://schemas.openxmlformats.org/spreadsheetml/2006/main" count="1097" uniqueCount="573">
  <si>
    <t>`</t>
    <phoneticPr fontId="7" type="noConversion"/>
  </si>
  <si>
    <t>%</t>
    <phoneticPr fontId="7" type="noConversion"/>
  </si>
  <si>
    <t>-</t>
    <phoneticPr fontId="7" type="noConversion"/>
  </si>
  <si>
    <t xml:space="preserve"> </t>
  </si>
  <si>
    <t>충당금</t>
  </si>
  <si>
    <t>연체액</t>
    <phoneticPr fontId="7" type="noConversion"/>
  </si>
  <si>
    <t>법인</t>
    <phoneticPr fontId="7" type="noConversion"/>
  </si>
  <si>
    <t>합계</t>
    <phoneticPr fontId="7" type="noConversion"/>
  </si>
  <si>
    <t>p.17</t>
    <phoneticPr fontId="7" type="noConversion"/>
  </si>
  <si>
    <t>p.18</t>
    <phoneticPr fontId="7" type="noConversion"/>
  </si>
  <si>
    <t>p.19</t>
    <phoneticPr fontId="7" type="noConversion"/>
  </si>
  <si>
    <t>Total</t>
  </si>
  <si>
    <t>Ratio</t>
    <phoneticPr fontId="7" type="noConversion"/>
  </si>
  <si>
    <t>Ratio</t>
  </si>
  <si>
    <r>
      <rPr>
        <b/>
        <sz val="14"/>
        <rFont val="굴림"/>
        <family val="3"/>
        <charset val="129"/>
      </rPr>
      <t>총자산</t>
    </r>
    <r>
      <rPr>
        <b/>
        <sz val="14"/>
        <rFont val="Arial"/>
        <family val="2"/>
      </rPr>
      <t>(</t>
    </r>
    <r>
      <rPr>
        <b/>
        <sz val="14"/>
        <rFont val="굴림"/>
        <family val="3"/>
        <charset val="129"/>
      </rPr>
      <t>평잔</t>
    </r>
    <r>
      <rPr>
        <b/>
        <sz val="14"/>
        <rFont val="Arial"/>
        <family val="2"/>
      </rPr>
      <t>)</t>
    </r>
  </si>
  <si>
    <r>
      <rPr>
        <b/>
        <sz val="14"/>
        <rFont val="굴림"/>
        <family val="3"/>
        <charset val="129"/>
      </rPr>
      <t>자기자본</t>
    </r>
    <r>
      <rPr>
        <b/>
        <sz val="14"/>
        <rFont val="Arial"/>
        <family val="2"/>
      </rPr>
      <t>(</t>
    </r>
    <r>
      <rPr>
        <b/>
        <sz val="14"/>
        <rFont val="굴림"/>
        <family val="3"/>
        <charset val="129"/>
      </rPr>
      <t>평잔</t>
    </r>
    <r>
      <rPr>
        <b/>
        <sz val="14"/>
        <rFont val="Arial"/>
        <family val="2"/>
      </rPr>
      <t>)</t>
    </r>
  </si>
  <si>
    <r>
      <rPr>
        <sz val="14"/>
        <rFont val="굴림"/>
        <family val="3"/>
        <charset val="129"/>
      </rPr>
      <t>총자산</t>
    </r>
    <r>
      <rPr>
        <sz val="14"/>
        <rFont val="Arial"/>
        <family val="2"/>
      </rPr>
      <t>(</t>
    </r>
    <r>
      <rPr>
        <sz val="14"/>
        <rFont val="굴림"/>
        <family val="3"/>
        <charset val="129"/>
      </rPr>
      <t>말잔</t>
    </r>
    <r>
      <rPr>
        <sz val="14"/>
        <rFont val="Arial"/>
        <family val="2"/>
      </rPr>
      <t>)</t>
    </r>
  </si>
  <si>
    <t>Table of Contents</t>
    <phoneticPr fontId="7" type="noConversion"/>
  </si>
  <si>
    <t xml:space="preserve">  자본금</t>
  </si>
  <si>
    <t xml:space="preserve">  자본잉여금</t>
  </si>
  <si>
    <t>(단위: 십억원)</t>
  </si>
  <si>
    <t>영업외이익</t>
    <phoneticPr fontId="7" type="noConversion"/>
  </si>
  <si>
    <t>분기중</t>
    <phoneticPr fontId="7" type="noConversion"/>
  </si>
  <si>
    <t>영업이익</t>
    <phoneticPr fontId="7" type="noConversion"/>
  </si>
  <si>
    <t>(단위: 십억원)</t>
    <phoneticPr fontId="7" type="noConversion"/>
  </si>
  <si>
    <t>(단위: 십억원)</t>
    <phoneticPr fontId="7" type="noConversion"/>
  </si>
  <si>
    <t xml:space="preserve">     (정기예금)</t>
    <phoneticPr fontId="7" type="noConversion"/>
  </si>
  <si>
    <t xml:space="preserve">    (양도성예금증서(CD))</t>
    <phoneticPr fontId="7" type="noConversion"/>
  </si>
  <si>
    <t>총계</t>
  </si>
  <si>
    <t>차주별 총여신</t>
    <phoneticPr fontId="7" type="noConversion"/>
  </si>
  <si>
    <r>
      <t>(단위: 십억원</t>
    </r>
    <r>
      <rPr>
        <sz val="8"/>
        <rFont val="굴림"/>
        <family val="3"/>
        <charset val="129"/>
      </rPr>
      <t>)</t>
    </r>
    <phoneticPr fontId="7" type="noConversion"/>
  </si>
  <si>
    <t>총여신</t>
    <phoneticPr fontId="7" type="noConversion"/>
  </si>
  <si>
    <t>총여신</t>
    <phoneticPr fontId="7" type="noConversion"/>
  </si>
  <si>
    <t>기업</t>
  </si>
  <si>
    <t>중소기업</t>
  </si>
  <si>
    <t>대기업</t>
  </si>
  <si>
    <t>가계</t>
  </si>
  <si>
    <t>공공부문 및 기타</t>
  </si>
  <si>
    <t>합 계</t>
    <phoneticPr fontId="7" type="noConversion"/>
  </si>
  <si>
    <t>합 계</t>
    <phoneticPr fontId="7" type="noConversion"/>
  </si>
  <si>
    <r>
      <t xml:space="preserve">(단위: </t>
    </r>
    <r>
      <rPr>
        <sz val="8"/>
        <rFont val="Arial"/>
        <family val="2"/>
      </rPr>
      <t xml:space="preserve"> %</t>
    </r>
    <r>
      <rPr>
        <sz val="8"/>
        <rFont val="굴림"/>
        <family val="3"/>
        <charset val="129"/>
      </rPr>
      <t>)</t>
    </r>
    <phoneticPr fontId="7" type="noConversion"/>
  </si>
  <si>
    <t>* 총여신은 무수익여신 산정대상여신 기준</t>
    <phoneticPr fontId="7" type="noConversion"/>
  </si>
  <si>
    <t>차주별 원화대출금</t>
    <phoneticPr fontId="7" type="noConversion"/>
  </si>
  <si>
    <t>&gt;&gt;기업자금대출</t>
    <phoneticPr fontId="7" type="noConversion"/>
  </si>
  <si>
    <t xml:space="preserve">      대기업</t>
    <phoneticPr fontId="7" type="noConversion"/>
  </si>
  <si>
    <t xml:space="preserve">      중소기업</t>
    <phoneticPr fontId="7" type="noConversion"/>
  </si>
  <si>
    <t xml:space="preserve">        (개인사업자)</t>
    <phoneticPr fontId="7" type="noConversion"/>
  </si>
  <si>
    <t xml:space="preserve">      합   계</t>
    <phoneticPr fontId="7" type="noConversion"/>
  </si>
  <si>
    <t>&gt;&gt;가계자금대출</t>
    <phoneticPr fontId="7" type="noConversion"/>
  </si>
  <si>
    <t xml:space="preserve"> ▶ 차주별</t>
    <phoneticPr fontId="7" type="noConversion"/>
  </si>
  <si>
    <t xml:space="preserve">       개인사업자</t>
    <phoneticPr fontId="7" type="noConversion"/>
  </si>
  <si>
    <t xml:space="preserve">       비사업자</t>
    <phoneticPr fontId="7" type="noConversion"/>
  </si>
  <si>
    <t xml:space="preserve"> ▶ 대출종류별</t>
    <phoneticPr fontId="7" type="noConversion"/>
  </si>
  <si>
    <t xml:space="preserve">      주택담보대출</t>
    <phoneticPr fontId="7" type="noConversion"/>
  </si>
  <si>
    <t xml:space="preserve">      주택자금대출</t>
    <phoneticPr fontId="7" type="noConversion"/>
  </si>
  <si>
    <t xml:space="preserve">      수요자금융</t>
    <phoneticPr fontId="7" type="noConversion"/>
  </si>
  <si>
    <t xml:space="preserve">      기타</t>
    <phoneticPr fontId="7" type="noConversion"/>
  </si>
  <si>
    <t>&gt;&gt;공공 및 기타자금대출금 등</t>
    <phoneticPr fontId="7" type="noConversion"/>
  </si>
  <si>
    <t>금리/ 대출/ 담보별 여신 - 대기업, 중소기업</t>
    <phoneticPr fontId="7" type="noConversion"/>
  </si>
  <si>
    <t>▶금리종류별</t>
    <phoneticPr fontId="7" type="noConversion"/>
  </si>
  <si>
    <t>▶ 대출종류별</t>
    <phoneticPr fontId="7" type="noConversion"/>
  </si>
  <si>
    <t>▶ 담보종류별</t>
    <phoneticPr fontId="7" type="noConversion"/>
  </si>
  <si>
    <r>
      <t>(</t>
    </r>
    <r>
      <rPr>
        <sz val="8"/>
        <rFont val="굴림"/>
        <family val="3"/>
        <charset val="129"/>
      </rPr>
      <t>단위: 십억원</t>
    </r>
    <r>
      <rPr>
        <sz val="8"/>
        <rFont val="Arial"/>
        <family val="2"/>
      </rPr>
      <t>, %)</t>
    </r>
    <phoneticPr fontId="7" type="noConversion"/>
  </si>
  <si>
    <t>합계</t>
    <phoneticPr fontId="7" type="noConversion"/>
  </si>
  <si>
    <t>프라임연동</t>
  </si>
  <si>
    <t>시장금리연동</t>
  </si>
  <si>
    <t>수신금리연동</t>
  </si>
  <si>
    <t>고정금리</t>
  </si>
  <si>
    <t>정책금리연동</t>
  </si>
  <si>
    <r>
      <t>(</t>
    </r>
    <r>
      <rPr>
        <sz val="8"/>
        <rFont val="굴림"/>
        <family val="3"/>
        <charset val="129"/>
      </rPr>
      <t>단위: 십억원</t>
    </r>
    <r>
      <rPr>
        <sz val="8"/>
        <rFont val="Arial"/>
        <family val="2"/>
      </rPr>
      <t>, %)</t>
    </r>
    <phoneticPr fontId="7" type="noConversion"/>
  </si>
  <si>
    <t>합계</t>
    <phoneticPr fontId="7" type="noConversion"/>
  </si>
  <si>
    <t>담보</t>
  </si>
  <si>
    <t>무담보(신용)</t>
    <phoneticPr fontId="7" type="noConversion"/>
  </si>
  <si>
    <t>보증서</t>
    <phoneticPr fontId="7" type="noConversion"/>
  </si>
  <si>
    <t>동산/부동산</t>
    <phoneticPr fontId="7" type="noConversion"/>
  </si>
  <si>
    <t>예적금</t>
    <phoneticPr fontId="7" type="noConversion"/>
  </si>
  <si>
    <t>유가증권</t>
    <phoneticPr fontId="7" type="noConversion"/>
  </si>
  <si>
    <t>기타</t>
    <phoneticPr fontId="7" type="noConversion"/>
  </si>
  <si>
    <t>* 은행계정 원화대출금 기준</t>
    <phoneticPr fontId="7" type="noConversion"/>
  </si>
  <si>
    <t>* 대출종류별 담보 현황 (금융감독원 보고 기준)</t>
    <phoneticPr fontId="7" type="noConversion"/>
  </si>
  <si>
    <t>금리/ 대출/ 담보별 여신 - 가계, 공공/기타</t>
    <phoneticPr fontId="7" type="noConversion"/>
  </si>
  <si>
    <t>▶ 금리종류별</t>
    <phoneticPr fontId="7" type="noConversion"/>
  </si>
  <si>
    <r>
      <t>(단위: 십억원</t>
    </r>
    <r>
      <rPr>
        <sz val="8"/>
        <rFont val="굴림"/>
        <family val="3"/>
        <charset val="129"/>
      </rPr>
      <t>)</t>
    </r>
    <phoneticPr fontId="7" type="noConversion"/>
  </si>
  <si>
    <r>
      <t>3</t>
    </r>
    <r>
      <rPr>
        <sz val="9"/>
        <color indexed="9"/>
        <rFont val="돋움"/>
        <family val="3"/>
        <charset val="129"/>
      </rPr>
      <t>개월이하</t>
    </r>
    <phoneticPr fontId="7" type="noConversion"/>
  </si>
  <si>
    <r>
      <t>3~6</t>
    </r>
    <r>
      <rPr>
        <sz val="9"/>
        <color indexed="9"/>
        <rFont val="돋움"/>
        <family val="3"/>
        <charset val="129"/>
      </rPr>
      <t>개월이하</t>
    </r>
    <phoneticPr fontId="7" type="noConversion"/>
  </si>
  <si>
    <r>
      <t>6</t>
    </r>
    <r>
      <rPr>
        <sz val="9"/>
        <color indexed="9"/>
        <rFont val="돋움"/>
        <family val="3"/>
        <charset val="129"/>
      </rPr>
      <t>개월</t>
    </r>
    <r>
      <rPr>
        <sz val="9"/>
        <color indexed="9"/>
        <rFont val="Arial"/>
        <family val="2"/>
      </rPr>
      <t>~1</t>
    </r>
    <r>
      <rPr>
        <sz val="9"/>
        <color indexed="9"/>
        <rFont val="돋움"/>
        <family val="3"/>
        <charset val="129"/>
      </rPr>
      <t>년이하</t>
    </r>
    <phoneticPr fontId="7" type="noConversion"/>
  </si>
  <si>
    <r>
      <t>1</t>
    </r>
    <r>
      <rPr>
        <sz val="9"/>
        <color indexed="9"/>
        <rFont val="돋움"/>
        <family val="3"/>
        <charset val="129"/>
      </rPr>
      <t>년</t>
    </r>
    <r>
      <rPr>
        <sz val="9"/>
        <color indexed="9"/>
        <rFont val="Arial"/>
        <family val="2"/>
      </rPr>
      <t>~3</t>
    </r>
    <r>
      <rPr>
        <sz val="9"/>
        <color indexed="9"/>
        <rFont val="돋움"/>
        <family val="3"/>
        <charset val="129"/>
      </rPr>
      <t>년이하</t>
    </r>
    <phoneticPr fontId="7" type="noConversion"/>
  </si>
  <si>
    <r>
      <t>3</t>
    </r>
    <r>
      <rPr>
        <sz val="9"/>
        <color indexed="9"/>
        <rFont val="돋움"/>
        <family val="3"/>
        <charset val="129"/>
      </rPr>
      <t>년</t>
    </r>
    <r>
      <rPr>
        <sz val="9"/>
        <color indexed="9"/>
        <rFont val="Arial"/>
        <family val="2"/>
      </rPr>
      <t xml:space="preserve"> ~10</t>
    </r>
    <r>
      <rPr>
        <sz val="9"/>
        <color indexed="9"/>
        <rFont val="돋움"/>
        <family val="3"/>
        <charset val="129"/>
      </rPr>
      <t>년이하</t>
    </r>
    <phoneticPr fontId="7" type="noConversion"/>
  </si>
  <si>
    <r>
      <t>10</t>
    </r>
    <r>
      <rPr>
        <sz val="9"/>
        <color indexed="9"/>
        <rFont val="돋움"/>
        <family val="3"/>
        <charset val="129"/>
      </rPr>
      <t>년</t>
    </r>
    <r>
      <rPr>
        <sz val="9"/>
        <color indexed="9"/>
        <rFont val="Arial"/>
        <family val="2"/>
      </rPr>
      <t xml:space="preserve"> </t>
    </r>
    <r>
      <rPr>
        <sz val="9"/>
        <color indexed="9"/>
        <rFont val="돋움"/>
        <family val="3"/>
        <charset val="129"/>
      </rPr>
      <t>초과</t>
    </r>
    <phoneticPr fontId="7" type="noConversion"/>
  </si>
  <si>
    <t>연체금액</t>
    <phoneticPr fontId="7" type="noConversion"/>
  </si>
  <si>
    <t>합 계</t>
    <phoneticPr fontId="7" type="noConversion"/>
  </si>
  <si>
    <t>* 잔존만기기준으로 금감원 보고기준(원화대출금에 한함)</t>
    <phoneticPr fontId="7" type="noConversion"/>
  </si>
  <si>
    <t>(단위: 십억원, %)</t>
    <phoneticPr fontId="7" type="noConversion"/>
  </si>
  <si>
    <t xml:space="preserve"> 이자수익자산(A)</t>
    <phoneticPr fontId="7" type="noConversion"/>
  </si>
  <si>
    <t xml:space="preserve">     원화대출금(C)</t>
    <phoneticPr fontId="7" type="noConversion"/>
  </si>
  <si>
    <t xml:space="preserve">     외화대출금(E)</t>
    <phoneticPr fontId="7" type="noConversion"/>
  </si>
  <si>
    <t xml:space="preserve"> 이자비용부채(B)</t>
    <phoneticPr fontId="7" type="noConversion"/>
  </si>
  <si>
    <t xml:space="preserve">     원화예수금(D)</t>
    <phoneticPr fontId="7" type="noConversion"/>
  </si>
  <si>
    <t xml:space="preserve">     외화예수금(F)</t>
    <phoneticPr fontId="7" type="noConversion"/>
  </si>
  <si>
    <t xml:space="preserve">     원화차입금</t>
    <phoneticPr fontId="7" type="noConversion"/>
  </si>
  <si>
    <t xml:space="preserve">     외화차입금</t>
    <phoneticPr fontId="7" type="noConversion"/>
  </si>
  <si>
    <t xml:space="preserve">     원화사채</t>
    <phoneticPr fontId="7" type="noConversion"/>
  </si>
  <si>
    <t xml:space="preserve">     외화사채</t>
    <phoneticPr fontId="7" type="noConversion"/>
  </si>
  <si>
    <r>
      <t>순이자</t>
    </r>
    <r>
      <rPr>
        <sz val="9"/>
        <rFont val="Arial"/>
        <family val="2"/>
      </rPr>
      <t xml:space="preserve"> Spread(A-B)</t>
    </r>
    <phoneticPr fontId="7" type="noConversion"/>
  </si>
  <si>
    <r>
      <t xml:space="preserve">    </t>
    </r>
    <r>
      <rPr>
        <sz val="9"/>
        <rFont val="굴림"/>
        <family val="3"/>
        <charset val="129"/>
      </rPr>
      <t>원화</t>
    </r>
    <r>
      <rPr>
        <sz val="9"/>
        <rFont val="Arial"/>
        <family val="2"/>
      </rPr>
      <t xml:space="preserve"> Spread(C-D)</t>
    </r>
    <phoneticPr fontId="7" type="noConversion"/>
  </si>
  <si>
    <r>
      <t xml:space="preserve">    </t>
    </r>
    <r>
      <rPr>
        <sz val="9"/>
        <rFont val="굴림"/>
        <family val="3"/>
        <charset val="129"/>
      </rPr>
      <t>외화</t>
    </r>
    <r>
      <rPr>
        <sz val="9"/>
        <rFont val="Arial"/>
        <family val="2"/>
      </rPr>
      <t xml:space="preserve"> Spread(E-F)</t>
    </r>
    <phoneticPr fontId="7" type="noConversion"/>
  </si>
  <si>
    <t>NIM</t>
    <phoneticPr fontId="7" type="noConversion"/>
  </si>
  <si>
    <r>
      <t xml:space="preserve">    </t>
    </r>
    <r>
      <rPr>
        <sz val="9"/>
        <rFont val="굴림"/>
        <family val="3"/>
        <charset val="129"/>
      </rPr>
      <t>원화</t>
    </r>
    <r>
      <rPr>
        <sz val="9"/>
        <rFont val="Arial"/>
        <family val="2"/>
      </rPr>
      <t xml:space="preserve"> NIM</t>
    </r>
    <phoneticPr fontId="7" type="noConversion"/>
  </si>
  <si>
    <r>
      <t xml:space="preserve">   </t>
    </r>
    <r>
      <rPr>
        <sz val="9"/>
        <rFont val="굴림"/>
        <family val="3"/>
        <charset val="129"/>
      </rPr>
      <t>외화</t>
    </r>
    <r>
      <rPr>
        <sz val="9"/>
        <rFont val="Arial"/>
        <family val="2"/>
      </rPr>
      <t xml:space="preserve"> NIM</t>
    </r>
    <phoneticPr fontId="7" type="noConversion"/>
  </si>
  <si>
    <r>
      <t xml:space="preserve">* </t>
    </r>
    <r>
      <rPr>
        <sz val="9"/>
        <rFont val="돋움"/>
        <family val="3"/>
        <charset val="129"/>
      </rPr>
      <t>금감원 보고기준</t>
    </r>
    <phoneticPr fontId="7" type="noConversion"/>
  </si>
  <si>
    <t>(단위: 십억원, %)</t>
    <phoneticPr fontId="7" type="noConversion"/>
  </si>
  <si>
    <t>정상</t>
  </si>
  <si>
    <t>요주의</t>
  </si>
  <si>
    <t>고정</t>
  </si>
  <si>
    <t>회수의문</t>
  </si>
  <si>
    <t>추정손실</t>
  </si>
  <si>
    <t>신용공여 합계</t>
  </si>
  <si>
    <t>요주의이하</t>
  </si>
  <si>
    <t>고정이하</t>
  </si>
  <si>
    <t>충당금/신용공여 합계</t>
  </si>
  <si>
    <t>(단위: 십억원, %)</t>
    <phoneticPr fontId="7" type="noConversion"/>
  </si>
  <si>
    <t>&gt;&gt;주요비율</t>
    <phoneticPr fontId="7" type="noConversion"/>
  </si>
  <si>
    <t>대기업</t>
    <phoneticPr fontId="7" type="noConversion"/>
  </si>
  <si>
    <t>중소기업</t>
    <phoneticPr fontId="7" type="noConversion"/>
  </si>
  <si>
    <t>가계</t>
    <phoneticPr fontId="7" type="noConversion"/>
  </si>
  <si>
    <t>공공 및 기타</t>
    <phoneticPr fontId="7" type="noConversion"/>
  </si>
  <si>
    <t>합 계</t>
    <phoneticPr fontId="7" type="noConversion"/>
  </si>
  <si>
    <t>금액</t>
  </si>
  <si>
    <t>충당금</t>
    <phoneticPr fontId="7" type="noConversion"/>
  </si>
  <si>
    <t>%</t>
    <phoneticPr fontId="7" type="noConversion"/>
  </si>
  <si>
    <t>금액</t>
    <phoneticPr fontId="7" type="noConversion"/>
  </si>
  <si>
    <t>(단위: 십억원, %)</t>
    <phoneticPr fontId="7" type="noConversion"/>
  </si>
  <si>
    <t>차주별 대손충당금 전입</t>
    <phoneticPr fontId="7" type="noConversion"/>
  </si>
  <si>
    <t xml:space="preserve"> 가계</t>
    <phoneticPr fontId="7" type="noConversion"/>
  </si>
  <si>
    <t xml:space="preserve"> 합 계</t>
    <phoneticPr fontId="7" type="noConversion"/>
  </si>
  <si>
    <t>(단위 : 십억원)</t>
  </si>
  <si>
    <t>신용카드</t>
    <phoneticPr fontId="7" type="noConversion"/>
  </si>
  <si>
    <t>대출금액</t>
    <phoneticPr fontId="7" type="noConversion"/>
  </si>
  <si>
    <t>연체금액</t>
    <phoneticPr fontId="7" type="noConversion"/>
  </si>
  <si>
    <t>매각금액</t>
    <phoneticPr fontId="7" type="noConversion"/>
  </si>
  <si>
    <r>
      <t xml:space="preserve">*   </t>
    </r>
    <r>
      <rPr>
        <sz val="8"/>
        <rFont val="굴림"/>
        <family val="3"/>
        <charset val="129"/>
      </rPr>
      <t>총여신</t>
    </r>
    <r>
      <rPr>
        <sz val="8"/>
        <rFont val="Arial"/>
        <family val="2"/>
      </rPr>
      <t xml:space="preserve">: </t>
    </r>
    <r>
      <rPr>
        <sz val="8"/>
        <rFont val="굴림"/>
        <family val="3"/>
        <charset val="129"/>
      </rPr>
      <t>금감원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보고기준</t>
    </r>
    <r>
      <rPr>
        <sz val="8"/>
        <rFont val="Arial"/>
        <family val="2"/>
      </rPr>
      <t xml:space="preserve">, </t>
    </r>
    <r>
      <rPr>
        <sz val="8"/>
        <rFont val="굴림"/>
        <family val="3"/>
        <charset val="129"/>
      </rPr>
      <t>무수익여신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산정기준</t>
    </r>
    <r>
      <rPr>
        <sz val="8"/>
        <rFont val="Arial"/>
        <family val="2"/>
      </rPr>
      <t>+</t>
    </r>
    <r>
      <rPr>
        <sz val="8"/>
        <rFont val="굴림"/>
        <family val="3"/>
        <charset val="129"/>
      </rPr>
      <t>지보대지급금</t>
    </r>
    <phoneticPr fontId="7" type="noConversion"/>
  </si>
  <si>
    <t>총여신</t>
    <phoneticPr fontId="7" type="noConversion"/>
  </si>
  <si>
    <t>농업, 임업 및 어업</t>
    <phoneticPr fontId="7" type="noConversion"/>
  </si>
  <si>
    <t>광업</t>
  </si>
  <si>
    <t>제조업</t>
  </si>
  <si>
    <t>전기, 가스, 증기 및 수도사업</t>
    <phoneticPr fontId="7" type="noConversion"/>
  </si>
  <si>
    <t>하수, 폐기물 처리, 원료재생 및 환경복원업</t>
    <phoneticPr fontId="7" type="noConversion"/>
  </si>
  <si>
    <t>건설업</t>
  </si>
  <si>
    <t>도매 및 소매업</t>
  </si>
  <si>
    <t>운수업</t>
    <phoneticPr fontId="7" type="noConversion"/>
  </si>
  <si>
    <t>숙박 및 음식점업</t>
    <phoneticPr fontId="7" type="noConversion"/>
  </si>
  <si>
    <t>출판, 영상, 방송통신 및 정보서비스업</t>
    <phoneticPr fontId="7" type="noConversion"/>
  </si>
  <si>
    <t>금융 및 보험업</t>
  </si>
  <si>
    <t>부동산업 및 임대업</t>
    <phoneticPr fontId="7" type="noConversion"/>
  </si>
  <si>
    <t>전문, 과학 및 기술서비스업</t>
    <phoneticPr fontId="7" type="noConversion"/>
  </si>
  <si>
    <t>사업시설관리 및 사업지원서비스업</t>
    <phoneticPr fontId="7" type="noConversion"/>
  </si>
  <si>
    <t>공공행정,국방 및 사회보장행정</t>
  </si>
  <si>
    <t>교육서비스업</t>
  </si>
  <si>
    <t>보건업 및 사회복지 서비스업</t>
    <phoneticPr fontId="7" type="noConversion"/>
  </si>
  <si>
    <t>예술, 스포츠 및 여가관련 서비스업</t>
    <phoneticPr fontId="7" type="noConversion"/>
  </si>
  <si>
    <t>협회 및 단체, 수리 및 기타 개인 서비스업</t>
    <phoneticPr fontId="7" type="noConversion"/>
  </si>
  <si>
    <t>가사서비스업</t>
  </si>
  <si>
    <t>국제 및 외국기관</t>
    <phoneticPr fontId="7" type="noConversion"/>
  </si>
  <si>
    <t>기업대출</t>
    <phoneticPr fontId="7" type="noConversion"/>
  </si>
  <si>
    <t>비중</t>
    <phoneticPr fontId="7" type="noConversion"/>
  </si>
  <si>
    <t>연체율</t>
    <phoneticPr fontId="7" type="noConversion"/>
  </si>
  <si>
    <r>
      <t>(단위: 십억원,</t>
    </r>
    <r>
      <rPr>
        <sz val="9"/>
        <rFont val="Arial"/>
        <family val="2"/>
      </rPr>
      <t xml:space="preserve"> %</t>
    </r>
    <r>
      <rPr>
        <sz val="9"/>
        <rFont val="굴림"/>
        <family val="3"/>
        <charset val="129"/>
      </rPr>
      <t>)</t>
    </r>
    <phoneticPr fontId="7" type="noConversion"/>
  </si>
  <si>
    <t>총여신금액</t>
    <phoneticPr fontId="7" type="noConversion"/>
  </si>
  <si>
    <t xml:space="preserve">비중 </t>
    <phoneticPr fontId="7" type="noConversion"/>
  </si>
  <si>
    <t>총연체금액</t>
    <phoneticPr fontId="7" type="noConversion"/>
  </si>
  <si>
    <t>연체비율</t>
    <phoneticPr fontId="7" type="noConversion"/>
  </si>
  <si>
    <t>제조업</t>
    <phoneticPr fontId="7" type="noConversion"/>
  </si>
  <si>
    <t>건설업</t>
    <phoneticPr fontId="7" type="noConversion"/>
  </si>
  <si>
    <t>도/소매업</t>
    <phoneticPr fontId="7" type="noConversion"/>
  </si>
  <si>
    <t>숙박/음식업</t>
    <phoneticPr fontId="7" type="noConversion"/>
  </si>
  <si>
    <t>부동산 및 임대업</t>
    <phoneticPr fontId="7" type="noConversion"/>
  </si>
  <si>
    <t>기타</t>
    <phoneticPr fontId="7" type="noConversion"/>
  </si>
  <si>
    <t>* 은행 및 신탁계정 기준</t>
    <phoneticPr fontId="7" type="noConversion"/>
  </si>
  <si>
    <t>개인</t>
    <phoneticPr fontId="7" type="noConversion"/>
  </si>
  <si>
    <t>합계</t>
    <phoneticPr fontId="7" type="noConversion"/>
  </si>
  <si>
    <t xml:space="preserve"> 기본자본계</t>
    <phoneticPr fontId="7" type="noConversion"/>
  </si>
  <si>
    <t xml:space="preserve">    자본금</t>
    <phoneticPr fontId="7" type="noConversion"/>
  </si>
  <si>
    <t xml:space="preserve">    자본잉여금</t>
    <phoneticPr fontId="7" type="noConversion"/>
  </si>
  <si>
    <t xml:space="preserve">    기타</t>
    <phoneticPr fontId="7" type="noConversion"/>
  </si>
  <si>
    <t xml:space="preserve"> 보완자본계</t>
    <phoneticPr fontId="170" type="noConversion"/>
  </si>
  <si>
    <t xml:space="preserve">    대손충당금 (정상 &amp; 요주의) </t>
    <phoneticPr fontId="170" type="noConversion"/>
  </si>
  <si>
    <t xml:space="preserve"> 자기자본계</t>
    <phoneticPr fontId="7" type="noConversion"/>
  </si>
  <si>
    <t xml:space="preserve"> 위험가중자산</t>
    <phoneticPr fontId="7" type="noConversion"/>
  </si>
  <si>
    <t xml:space="preserve">  기본자본비율</t>
    <phoneticPr fontId="7" type="noConversion"/>
  </si>
  <si>
    <r>
      <t>(</t>
    </r>
    <r>
      <rPr>
        <sz val="10"/>
        <rFont val="돋움"/>
        <family val="3"/>
        <charset val="129"/>
      </rPr>
      <t>단위: 백만원)</t>
    </r>
    <phoneticPr fontId="7" type="noConversion"/>
  </si>
  <si>
    <r>
      <rPr>
        <sz val="10"/>
        <color indexed="9"/>
        <rFont val="돋움"/>
        <family val="3"/>
        <charset val="129"/>
      </rPr>
      <t>회원수</t>
    </r>
    <r>
      <rPr>
        <sz val="10"/>
        <color indexed="9"/>
        <rFont val="Arial"/>
        <family val="2"/>
      </rPr>
      <t xml:space="preserve"> (</t>
    </r>
    <r>
      <rPr>
        <sz val="10"/>
        <color indexed="9"/>
        <rFont val="돋움"/>
        <family val="3"/>
        <charset val="129"/>
      </rPr>
      <t>천명</t>
    </r>
    <r>
      <rPr>
        <sz val="10"/>
        <color indexed="9"/>
        <rFont val="Arial"/>
        <family val="2"/>
      </rPr>
      <t>)</t>
    </r>
    <phoneticPr fontId="7" type="noConversion"/>
  </si>
  <si>
    <t>일시불</t>
    <phoneticPr fontId="7" type="noConversion"/>
  </si>
  <si>
    <t>할부</t>
    <phoneticPr fontId="7" type="noConversion"/>
  </si>
  <si>
    <t>현금서비스</t>
    <phoneticPr fontId="7" type="noConversion"/>
  </si>
  <si>
    <t>카드사용액</t>
    <phoneticPr fontId="7" type="noConversion"/>
  </si>
  <si>
    <t>신용카드자산</t>
    <phoneticPr fontId="7" type="noConversion"/>
  </si>
  <si>
    <t>신용판매</t>
    <phoneticPr fontId="7" type="noConversion"/>
  </si>
  <si>
    <t>카드론</t>
    <phoneticPr fontId="7" type="noConversion"/>
  </si>
  <si>
    <t>현금 및 현금성자산</t>
    <phoneticPr fontId="7" type="noConversion"/>
  </si>
  <si>
    <t>당기손익인식금융자산</t>
    <phoneticPr fontId="7" type="noConversion"/>
  </si>
  <si>
    <t>매도가능금융자산</t>
    <phoneticPr fontId="7" type="noConversion"/>
  </si>
  <si>
    <t>대여금 및 수취채권</t>
    <phoneticPr fontId="7" type="noConversion"/>
  </si>
  <si>
    <t>유형자산</t>
    <phoneticPr fontId="7" type="noConversion"/>
  </si>
  <si>
    <t>무형자산</t>
    <phoneticPr fontId="7" type="noConversion"/>
  </si>
  <si>
    <t>기타자산</t>
    <phoneticPr fontId="7" type="noConversion"/>
  </si>
  <si>
    <t>이연법인세자산</t>
    <phoneticPr fontId="7" type="noConversion"/>
  </si>
  <si>
    <t>자산총계</t>
    <phoneticPr fontId="7" type="noConversion"/>
  </si>
  <si>
    <t>차입부채</t>
    <phoneticPr fontId="7" type="noConversion"/>
  </si>
  <si>
    <t>발행사채</t>
    <phoneticPr fontId="7" type="noConversion"/>
  </si>
  <si>
    <t>충당부채</t>
    <phoneticPr fontId="7" type="noConversion"/>
  </si>
  <si>
    <t>기타금융부채</t>
    <phoneticPr fontId="7" type="noConversion"/>
  </si>
  <si>
    <t>기타부채</t>
    <phoneticPr fontId="7" type="noConversion"/>
  </si>
  <si>
    <t>부채총계</t>
    <phoneticPr fontId="7" type="noConversion"/>
  </si>
  <si>
    <t>자본금</t>
    <phoneticPr fontId="7" type="noConversion"/>
  </si>
  <si>
    <t>자본잉여금</t>
    <phoneticPr fontId="7" type="noConversion"/>
  </si>
  <si>
    <t>기타자본</t>
    <phoneticPr fontId="7" type="noConversion"/>
  </si>
  <si>
    <t>이익잉여금</t>
    <phoneticPr fontId="7" type="noConversion"/>
  </si>
  <si>
    <t>자본총계</t>
    <phoneticPr fontId="7" type="noConversion"/>
  </si>
  <si>
    <t>부채와 자본총계</t>
    <phoneticPr fontId="7" type="noConversion"/>
  </si>
  <si>
    <t>신용손실에 대한 손상차손</t>
    <phoneticPr fontId="7" type="noConversion"/>
  </si>
  <si>
    <t>(단위: 십억원)</t>
    <phoneticPr fontId="7" type="noConversion"/>
  </si>
  <si>
    <t>신용공여</t>
    <phoneticPr fontId="7" type="noConversion"/>
  </si>
  <si>
    <t xml:space="preserve">   총 신용공여</t>
  </si>
  <si>
    <t xml:space="preserve">    정상</t>
  </si>
  <si>
    <t xml:space="preserve">    요주의</t>
  </si>
  <si>
    <t xml:space="preserve">    고정</t>
  </si>
  <si>
    <t xml:space="preserve">    회수의문</t>
  </si>
  <si>
    <t xml:space="preserve">    추정손실</t>
  </si>
  <si>
    <t>(%)
적립율</t>
    <phoneticPr fontId="7" type="noConversion"/>
  </si>
  <si>
    <t>기     업</t>
    <phoneticPr fontId="7" type="noConversion"/>
  </si>
  <si>
    <t>가     계</t>
    <phoneticPr fontId="7" type="noConversion"/>
  </si>
  <si>
    <t>공공 및 기타</t>
    <phoneticPr fontId="7" type="noConversion"/>
  </si>
  <si>
    <r>
      <rPr>
        <sz val="9"/>
        <color indexed="9"/>
        <rFont val="돋움"/>
        <family val="3"/>
        <charset val="129"/>
      </rPr>
      <t>합</t>
    </r>
    <r>
      <rPr>
        <sz val="9"/>
        <color indexed="9"/>
        <rFont val="Arial"/>
        <family val="2"/>
      </rPr>
      <t xml:space="preserve"> </t>
    </r>
    <r>
      <rPr>
        <sz val="9"/>
        <color indexed="9"/>
        <rFont val="돋움"/>
        <family val="3"/>
        <charset val="129"/>
      </rPr>
      <t>계</t>
    </r>
    <phoneticPr fontId="7" type="noConversion"/>
  </si>
  <si>
    <t>재무제표</t>
    <phoneticPr fontId="7" type="noConversion"/>
  </si>
  <si>
    <t>3) 기타</t>
    <phoneticPr fontId="7" type="noConversion"/>
  </si>
  <si>
    <t>수신 및 여신현황</t>
    <phoneticPr fontId="7" type="noConversion"/>
  </si>
  <si>
    <t>수익성 및 건전성</t>
    <phoneticPr fontId="7" type="noConversion"/>
  </si>
  <si>
    <r>
      <t xml:space="preserve">1) </t>
    </r>
    <r>
      <rPr>
        <b/>
        <sz val="11"/>
        <rFont val="돋움"/>
        <family val="3"/>
        <charset val="129"/>
      </rPr>
      <t>자본적정성</t>
    </r>
    <phoneticPr fontId="7" type="noConversion"/>
  </si>
  <si>
    <t xml:space="preserve"> 이자수익자산(A)</t>
    <phoneticPr fontId="7" type="noConversion"/>
  </si>
  <si>
    <t xml:space="preserve">     원화대출금(C)</t>
    <phoneticPr fontId="7" type="noConversion"/>
  </si>
  <si>
    <t xml:space="preserve">     외화대출금(E)</t>
    <phoneticPr fontId="7" type="noConversion"/>
  </si>
  <si>
    <t xml:space="preserve"> 이자비용부채(B)</t>
    <phoneticPr fontId="7" type="noConversion"/>
  </si>
  <si>
    <t xml:space="preserve">     원화차입금</t>
    <phoneticPr fontId="7" type="noConversion"/>
  </si>
  <si>
    <t xml:space="preserve">     외화차입금</t>
    <phoneticPr fontId="7" type="noConversion"/>
  </si>
  <si>
    <t xml:space="preserve">     원화사채</t>
    <phoneticPr fontId="7" type="noConversion"/>
  </si>
  <si>
    <t xml:space="preserve">     외화사채</t>
    <phoneticPr fontId="7" type="noConversion"/>
  </si>
  <si>
    <r>
      <t>순이자</t>
    </r>
    <r>
      <rPr>
        <sz val="9"/>
        <rFont val="Arial"/>
        <family val="2"/>
      </rPr>
      <t xml:space="preserve"> Spread(A-B)</t>
    </r>
    <phoneticPr fontId="7" type="noConversion"/>
  </si>
  <si>
    <r>
      <t xml:space="preserve">    </t>
    </r>
    <r>
      <rPr>
        <sz val="9"/>
        <rFont val="굴림"/>
        <family val="3"/>
        <charset val="129"/>
      </rPr>
      <t>원화</t>
    </r>
    <r>
      <rPr>
        <sz val="9"/>
        <rFont val="Arial"/>
        <family val="2"/>
      </rPr>
      <t xml:space="preserve"> Spread(C-D)</t>
    </r>
    <phoneticPr fontId="7" type="noConversion"/>
  </si>
  <si>
    <r>
      <t xml:space="preserve">    </t>
    </r>
    <r>
      <rPr>
        <sz val="9"/>
        <rFont val="굴림"/>
        <family val="3"/>
        <charset val="129"/>
      </rPr>
      <t>외화</t>
    </r>
    <r>
      <rPr>
        <sz val="9"/>
        <rFont val="Arial"/>
        <family val="2"/>
      </rPr>
      <t xml:space="preserve"> Spread(E-F)</t>
    </r>
    <phoneticPr fontId="7" type="noConversion"/>
  </si>
  <si>
    <t>NIM</t>
    <phoneticPr fontId="7" type="noConversion"/>
  </si>
  <si>
    <r>
      <t xml:space="preserve">    </t>
    </r>
    <r>
      <rPr>
        <sz val="9"/>
        <rFont val="굴림"/>
        <family val="3"/>
        <charset val="129"/>
      </rPr>
      <t>원화</t>
    </r>
    <r>
      <rPr>
        <sz val="9"/>
        <rFont val="Arial"/>
        <family val="2"/>
      </rPr>
      <t xml:space="preserve"> NIM</t>
    </r>
    <phoneticPr fontId="7" type="noConversion"/>
  </si>
  <si>
    <r>
      <t xml:space="preserve">   </t>
    </r>
    <r>
      <rPr>
        <sz val="9"/>
        <rFont val="굴림"/>
        <family val="3"/>
        <charset val="129"/>
      </rPr>
      <t>외화</t>
    </r>
    <r>
      <rPr>
        <sz val="9"/>
        <rFont val="Arial"/>
        <family val="2"/>
      </rPr>
      <t xml:space="preserve"> NIM</t>
    </r>
    <phoneticPr fontId="7" type="noConversion"/>
  </si>
  <si>
    <t>영업규모</t>
    <phoneticPr fontId="7" type="noConversion"/>
  </si>
  <si>
    <t>수익/비용</t>
    <phoneticPr fontId="7" type="noConversion"/>
  </si>
  <si>
    <t>p.2</t>
    <phoneticPr fontId="7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</si>
  <si>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</t>
    </r>
    <r>
      <rPr>
        <sz val="10"/>
        <rFont val="맑은 고딕"/>
        <family val="3"/>
        <charset val="129"/>
      </rPr>
      <t>수신구성</t>
    </r>
    <phoneticPr fontId="7" type="noConversion"/>
  </si>
  <si>
    <t>p.3</t>
    <phoneticPr fontId="7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</si>
  <si>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</t>
    </r>
    <r>
      <rPr>
        <sz val="10"/>
        <rFont val="맑은 고딕"/>
        <family val="3"/>
        <charset val="129"/>
      </rPr>
      <t>차주별 총여신</t>
    </r>
    <phoneticPr fontId="7" type="noConversion"/>
  </si>
  <si>
    <t xml:space="preserve"> </t>
    <phoneticPr fontId="7" type="noConversion"/>
  </si>
  <si>
    <t>p.14</t>
    <phoneticPr fontId="7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</si>
  <si>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차주별 원화대출금</t>
    </r>
    <phoneticPr fontId="7" type="noConversion"/>
  </si>
  <si>
    <t>p.8</t>
    <phoneticPr fontId="7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</si>
  <si>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금리/대출/담보별 여신</t>
    </r>
    <phoneticPr fontId="7" type="noConversion"/>
  </si>
  <si>
    <t xml:space="preserve"> - 대기업, 중소기업</t>
    <phoneticPr fontId="7" type="noConversion"/>
  </si>
  <si>
    <t xml:space="preserve"> - 가계, 공공/기타</t>
    <phoneticPr fontId="7" type="noConversion"/>
  </si>
  <si>
    <t>p.11</t>
    <phoneticPr fontId="7" type="noConversion"/>
  </si>
  <si>
    <t>은행계정</t>
    <phoneticPr fontId="7" type="noConversion"/>
  </si>
  <si>
    <t>신탁계정</t>
    <phoneticPr fontId="7" type="noConversion"/>
  </si>
  <si>
    <t xml:space="preserve">    이익잉여금 </t>
    <phoneticPr fontId="170" type="noConversion"/>
  </si>
  <si>
    <t xml:space="preserve">    (-) 공제항목</t>
    <phoneticPr fontId="170" type="noConversion"/>
  </si>
  <si>
    <t xml:space="preserve"> 보통주자본계</t>
    <phoneticPr fontId="7" type="noConversion"/>
  </si>
  <si>
    <t xml:space="preserve"> 기타기본자본계</t>
    <phoneticPr fontId="170" type="noConversion"/>
  </si>
  <si>
    <t xml:space="preserve">    연결종속회사가 발행한 자본증권에 대한 비지배주주지분</t>
    <phoneticPr fontId="7" type="noConversion"/>
  </si>
  <si>
    <t xml:space="preserve">  BIS비율</t>
    <phoneticPr fontId="7" type="noConversion"/>
  </si>
  <si>
    <t xml:space="preserve">  보통주자본비율</t>
    <phoneticPr fontId="7" type="noConversion"/>
  </si>
  <si>
    <r>
      <t xml:space="preserve">    CD</t>
    </r>
    <r>
      <rPr>
        <sz val="9"/>
        <rFont val="굴림"/>
        <family val="3"/>
        <charset val="129"/>
      </rPr>
      <t>연동</t>
    </r>
    <phoneticPr fontId="7" type="noConversion"/>
  </si>
  <si>
    <r>
      <t xml:space="preserve">    CD</t>
    </r>
    <r>
      <rPr>
        <sz val="9"/>
        <rFont val="굴림"/>
        <family val="3"/>
        <charset val="129"/>
      </rPr>
      <t>연동</t>
    </r>
    <phoneticPr fontId="7" type="noConversion"/>
  </si>
  <si>
    <r>
      <t xml:space="preserve">    COFIX</t>
    </r>
    <r>
      <rPr>
        <sz val="9"/>
        <rFont val="굴림"/>
        <family val="3"/>
        <charset val="129"/>
      </rPr>
      <t>연동</t>
    </r>
    <phoneticPr fontId="7" type="noConversion"/>
  </si>
  <si>
    <r>
      <t xml:space="preserve">    </t>
    </r>
    <r>
      <rPr>
        <sz val="9"/>
        <rFont val="돋움"/>
        <family val="3"/>
        <charset val="129"/>
      </rPr>
      <t>정책금리연동</t>
    </r>
    <phoneticPr fontId="7" type="noConversion"/>
  </si>
  <si>
    <t>&gt;&gt;&gt; 재무상태표</t>
    <phoneticPr fontId="7" type="noConversion"/>
  </si>
  <si>
    <t>&gt;&gt;&gt; 포괄손익계산서</t>
    <phoneticPr fontId="7" type="noConversion"/>
  </si>
  <si>
    <t>p.4</t>
    <phoneticPr fontId="7" type="noConversion"/>
  </si>
  <si>
    <t>p. 5</t>
    <phoneticPr fontId="7" type="noConversion"/>
  </si>
  <si>
    <t>p.6</t>
    <phoneticPr fontId="7" type="noConversion"/>
  </si>
  <si>
    <t>p.7</t>
    <phoneticPr fontId="7" type="noConversion"/>
  </si>
  <si>
    <t>p.9</t>
    <phoneticPr fontId="7" type="noConversion"/>
  </si>
  <si>
    <t>p.10</t>
    <phoneticPr fontId="7" type="noConversion"/>
  </si>
  <si>
    <t>p.13</t>
    <phoneticPr fontId="7" type="noConversion"/>
  </si>
  <si>
    <t>p.15</t>
    <phoneticPr fontId="7" type="noConversion"/>
  </si>
  <si>
    <t>p.16</t>
    <phoneticPr fontId="7" type="noConversion"/>
  </si>
  <si>
    <t>p.20</t>
    <phoneticPr fontId="7" type="noConversion"/>
  </si>
  <si>
    <t>금액</t>
    <phoneticPr fontId="7" type="noConversion"/>
  </si>
  <si>
    <t>우리카드 자산건전성</t>
    <phoneticPr fontId="7" type="noConversion"/>
  </si>
  <si>
    <r>
      <rPr>
        <sz val="10"/>
        <rFont val="맑은 고딕"/>
        <family val="3"/>
        <charset val="129"/>
      </rPr>
      <t>□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차주별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자산건전성</t>
    </r>
    <phoneticPr fontId="7" type="noConversion"/>
  </si>
  <si>
    <t xml:space="preserve"> 기업</t>
    <phoneticPr fontId="7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</si>
  <si>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자산건전성</t>
    </r>
    <phoneticPr fontId="7" type="noConversion"/>
  </si>
  <si>
    <t>BIS 비율</t>
    <phoneticPr fontId="7" type="noConversion"/>
  </si>
  <si>
    <r>
      <rPr>
        <sz val="10"/>
        <color indexed="8"/>
        <rFont val="맑은 고딕"/>
        <family val="3"/>
        <charset val="129"/>
      </rPr>
      <t>□</t>
    </r>
    <r>
      <rPr>
        <sz val="10"/>
        <color indexed="8"/>
        <rFont val="Arial"/>
        <family val="2"/>
      </rPr>
      <t xml:space="preserve"> BIS </t>
    </r>
    <r>
      <rPr>
        <sz val="10"/>
        <color indexed="8"/>
        <rFont val="맑은 고딕"/>
        <family val="3"/>
        <charset val="129"/>
      </rPr>
      <t>비율</t>
    </r>
    <phoneticPr fontId="7" type="noConversion"/>
  </si>
  <si>
    <t xml:space="preserve"> 자산총계</t>
    <phoneticPr fontId="7" type="noConversion"/>
  </si>
  <si>
    <t>* 은행계정 및 신탁계정 기업자금대출의 합</t>
    <phoneticPr fontId="7" type="noConversion"/>
  </si>
  <si>
    <t>* 금융감독원 보고기준</t>
    <phoneticPr fontId="7" type="noConversion"/>
  </si>
  <si>
    <r>
      <t xml:space="preserve">*   </t>
    </r>
    <r>
      <rPr>
        <sz val="8"/>
        <rFont val="굴림"/>
        <family val="3"/>
        <charset val="129"/>
      </rPr>
      <t>대기업</t>
    </r>
    <r>
      <rPr>
        <sz val="8"/>
        <rFont val="Arial"/>
        <family val="2"/>
      </rPr>
      <t xml:space="preserve">, </t>
    </r>
    <r>
      <rPr>
        <sz val="8"/>
        <rFont val="굴림"/>
        <family val="3"/>
        <charset val="129"/>
      </rPr>
      <t>중소기업</t>
    </r>
    <r>
      <rPr>
        <sz val="8"/>
        <rFont val="Arial"/>
        <family val="2"/>
      </rPr>
      <t xml:space="preserve">, </t>
    </r>
    <r>
      <rPr>
        <sz val="8"/>
        <rFont val="굴림"/>
        <family val="3"/>
        <charset val="129"/>
      </rPr>
      <t>가계</t>
    </r>
    <r>
      <rPr>
        <sz val="8"/>
        <rFont val="Arial"/>
        <family val="2"/>
      </rPr>
      <t xml:space="preserve">: </t>
    </r>
    <r>
      <rPr>
        <sz val="8"/>
        <rFont val="굴림"/>
        <family val="3"/>
        <charset val="129"/>
      </rPr>
      <t>은행계정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원화대출금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및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신탁계정</t>
    </r>
    <r>
      <rPr>
        <sz val="8"/>
        <rFont val="Arial"/>
        <family val="2"/>
      </rPr>
      <t xml:space="preserve"> </t>
    </r>
    <r>
      <rPr>
        <sz val="8"/>
        <rFont val="굴림"/>
        <family val="3"/>
        <charset val="129"/>
      </rPr>
      <t>기준</t>
    </r>
    <phoneticPr fontId="7" type="noConversion"/>
  </si>
  <si>
    <t>□ 차주별 연체율</t>
    <phoneticPr fontId="7" type="noConversion"/>
  </si>
  <si>
    <t>□ SME여신의 산업별 연체</t>
    <phoneticPr fontId="7" type="noConversion"/>
  </si>
  <si>
    <t>□ 기업여신의 산업별 연체</t>
    <phoneticPr fontId="7" type="noConversion"/>
  </si>
  <si>
    <r>
      <t>(</t>
    </r>
    <r>
      <rPr>
        <sz val="9"/>
        <rFont val="돋움"/>
        <family val="3"/>
        <charset val="129"/>
      </rPr>
      <t>단위</t>
    </r>
    <r>
      <rPr>
        <sz val="9"/>
        <rFont val="Arial"/>
        <family val="2"/>
      </rPr>
      <t xml:space="preserve">: </t>
    </r>
    <r>
      <rPr>
        <sz val="9"/>
        <rFont val="돋움"/>
        <family val="3"/>
        <charset val="129"/>
      </rPr>
      <t>십억원</t>
    </r>
    <r>
      <rPr>
        <sz val="9"/>
        <rFont val="Arial"/>
        <family val="2"/>
      </rPr>
      <t>, %)</t>
    </r>
    <phoneticPr fontId="7" type="noConversion"/>
  </si>
  <si>
    <t>* 금융감독원 보고기준</t>
    <phoneticPr fontId="7" type="noConversion"/>
  </si>
  <si>
    <t>정책금리연동</t>
    <phoneticPr fontId="7" type="noConversion"/>
  </si>
  <si>
    <r>
      <t xml:space="preserve">2) </t>
    </r>
    <r>
      <rPr>
        <b/>
        <sz val="11"/>
        <rFont val="돋움"/>
        <family val="3"/>
        <charset val="129"/>
      </rPr>
      <t>신용카드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우리카드</t>
    </r>
    <r>
      <rPr>
        <b/>
        <sz val="11"/>
        <rFont val="Arial"/>
        <family val="2"/>
      </rPr>
      <t>)</t>
    </r>
    <phoneticPr fontId="7" type="noConversion"/>
  </si>
  <si>
    <t>우리카드 재무제표</t>
    <phoneticPr fontId="7" type="noConversion"/>
  </si>
  <si>
    <t>□ 재무제표</t>
    <phoneticPr fontId="7" type="noConversion"/>
  </si>
  <si>
    <r>
      <rPr>
        <sz val="10"/>
        <color indexed="8"/>
        <rFont val="맑은 고딕"/>
        <family val="3"/>
        <charset val="129"/>
      </rPr>
      <t>□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맑은 고딕"/>
        <family val="3"/>
        <charset val="129"/>
      </rPr>
      <t>대손충당금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맑은 고딕"/>
        <family val="3"/>
        <charset val="129"/>
      </rPr>
      <t>전입</t>
    </r>
    <phoneticPr fontId="7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</si>
  <si>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수신구성</t>
    </r>
    <phoneticPr fontId="7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</si>
  <si>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여신구성</t>
    </r>
    <phoneticPr fontId="7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</si>
  <si>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구성비율</t>
    </r>
    <phoneticPr fontId="7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</si>
  <si>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대기업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대출금</t>
    </r>
    <r>
      <rPr>
        <b/>
        <sz val="12"/>
        <color indexed="53"/>
        <rFont val="Arial"/>
        <family val="2"/>
      </rPr>
      <t/>
    </r>
    <phoneticPr fontId="7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</si>
  <si>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중소기업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대출금</t>
    </r>
    <r>
      <rPr>
        <b/>
        <sz val="12"/>
        <color indexed="53"/>
        <rFont val="Arial"/>
        <family val="2"/>
      </rPr>
      <t/>
    </r>
    <phoneticPr fontId="7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</si>
  <si>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가계대출금</t>
    </r>
    <r>
      <rPr>
        <b/>
        <sz val="12"/>
        <color indexed="53"/>
        <rFont val="Arial"/>
        <family val="2"/>
      </rPr>
      <t/>
    </r>
    <phoneticPr fontId="7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</si>
  <si>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공공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및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기타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대출금</t>
    </r>
    <r>
      <rPr>
        <b/>
        <sz val="12"/>
        <color indexed="53"/>
        <rFont val="Arial"/>
        <family val="2"/>
      </rPr>
      <t/>
    </r>
    <phoneticPr fontId="7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</si>
  <si>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중소기업대출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만기구조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현황</t>
    </r>
    <phoneticPr fontId="7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</si>
  <si>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가계대출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만기구조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현황</t>
    </r>
    <phoneticPr fontId="7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</si>
  <si>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주택담보대출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만기구조</t>
    </r>
    <r>
      <rPr>
        <b/>
        <sz val="12"/>
        <color indexed="53"/>
        <rFont val="Arial"/>
        <family val="2"/>
      </rPr>
      <t xml:space="preserve"> </t>
    </r>
    <r>
      <rPr>
        <b/>
        <sz val="12"/>
        <color indexed="53"/>
        <rFont val="맑은 고딕"/>
        <family val="3"/>
        <charset val="129"/>
      </rPr>
      <t>현황</t>
    </r>
    <phoneticPr fontId="7" type="noConversion"/>
  </si>
  <si>
    <r>
      <t xml:space="preserve">&gt;&gt; </t>
    </r>
    <r>
      <rPr>
        <b/>
        <sz val="12"/>
        <color indexed="53"/>
        <rFont val="맑은 고딕"/>
        <family val="3"/>
        <charset val="129"/>
      </rPr>
      <t>누적기준</t>
    </r>
    <phoneticPr fontId="7" type="noConversion"/>
  </si>
  <si>
    <r>
      <t xml:space="preserve">&gt;&gt; </t>
    </r>
    <r>
      <rPr>
        <b/>
        <sz val="12"/>
        <color indexed="53"/>
        <rFont val="맑은 고딕"/>
        <family val="3"/>
        <charset val="129"/>
      </rPr>
      <t>분기기준</t>
    </r>
    <phoneticPr fontId="7" type="noConversion"/>
  </si>
  <si>
    <r>
      <t>&gt;&gt;&gt;</t>
    </r>
    <r>
      <rPr>
        <b/>
        <sz val="12"/>
        <color indexed="53"/>
        <rFont val="맑은 고딕"/>
        <family val="3"/>
        <charset val="129"/>
      </rPr>
      <t>우리은행</t>
    </r>
    <phoneticPr fontId="7" type="noConversion"/>
  </si>
  <si>
    <r>
      <t>&gt;&gt;&gt;</t>
    </r>
    <r>
      <rPr>
        <b/>
        <sz val="12"/>
        <color indexed="53"/>
        <rFont val="맑은 고딕"/>
        <family val="3"/>
        <charset val="129"/>
      </rPr>
      <t>우리카드</t>
    </r>
    <phoneticPr fontId="7" type="noConversion"/>
  </si>
  <si>
    <r>
      <t>&gt;&gt;&gt;</t>
    </r>
    <r>
      <rPr>
        <b/>
        <sz val="12"/>
        <color indexed="53"/>
        <rFont val="맑은 고딕"/>
        <family val="3"/>
        <charset val="129"/>
      </rPr>
      <t>합</t>
    </r>
    <r>
      <rPr>
        <b/>
        <sz val="12"/>
        <color indexed="53"/>
        <rFont val="Arial"/>
        <family val="2"/>
      </rPr>
      <t xml:space="preserve">     </t>
    </r>
    <r>
      <rPr>
        <b/>
        <sz val="12"/>
        <color indexed="53"/>
        <rFont val="맑은 고딕"/>
        <family val="3"/>
        <charset val="129"/>
      </rPr>
      <t>계</t>
    </r>
    <phoneticPr fontId="7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</si>
  <si>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재무상태표</t>
    </r>
    <phoneticPr fontId="7" type="noConversion"/>
  </si>
  <si>
    <r>
      <t xml:space="preserve">&gt;&gt;&gt; </t>
    </r>
    <r>
      <rPr>
        <b/>
        <sz val="12"/>
        <color indexed="53"/>
        <rFont val="맑은 고딕"/>
        <family val="3"/>
        <charset val="129"/>
      </rPr>
      <t>손익계산서</t>
    </r>
    <phoneticPr fontId="7" type="noConversion"/>
  </si>
  <si>
    <r>
      <t>□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맑은 고딕"/>
        <family val="3"/>
        <charset val="129"/>
      </rPr>
      <t>자산건전성</t>
    </r>
    <phoneticPr fontId="7" type="noConversion"/>
  </si>
  <si>
    <t xml:space="preserve">    자본조정</t>
    <phoneticPr fontId="7" type="noConversion"/>
  </si>
  <si>
    <t xml:space="preserve">    자본증권 기타자본 인정액</t>
    <phoneticPr fontId="7" type="noConversion"/>
  </si>
  <si>
    <t xml:space="preserve">    자본증권 보완자본 인정액</t>
    <phoneticPr fontId="7" type="noConversion"/>
  </si>
  <si>
    <r>
      <t xml:space="preserve">1) </t>
    </r>
    <r>
      <rPr>
        <b/>
        <sz val="11"/>
        <rFont val="돋움"/>
        <family val="3"/>
        <charset val="129"/>
      </rPr>
      <t>수신현황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은행</t>
    </r>
    <r>
      <rPr>
        <b/>
        <sz val="11"/>
        <rFont val="Arial"/>
        <family val="2"/>
      </rPr>
      <t>)</t>
    </r>
    <phoneticPr fontId="7" type="noConversion"/>
  </si>
  <si>
    <r>
      <t xml:space="preserve">2) </t>
    </r>
    <r>
      <rPr>
        <b/>
        <sz val="11"/>
        <rFont val="돋움"/>
        <family val="3"/>
        <charset val="129"/>
      </rPr>
      <t>여신현황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은행</t>
    </r>
    <r>
      <rPr>
        <b/>
        <sz val="11"/>
        <rFont val="Arial"/>
        <family val="2"/>
      </rPr>
      <t>)</t>
    </r>
    <phoneticPr fontId="7" type="noConversion"/>
  </si>
  <si>
    <r>
      <t xml:space="preserve">3) </t>
    </r>
    <r>
      <rPr>
        <b/>
        <sz val="11"/>
        <rFont val="돋움"/>
        <family val="3"/>
        <charset val="129"/>
      </rPr>
      <t>자산건전성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은행</t>
    </r>
    <r>
      <rPr>
        <b/>
        <sz val="11"/>
        <rFont val="Arial"/>
        <family val="2"/>
      </rPr>
      <t>)</t>
    </r>
    <phoneticPr fontId="7" type="noConversion"/>
  </si>
  <si>
    <r>
      <t xml:space="preserve">1) </t>
    </r>
    <r>
      <rPr>
        <b/>
        <sz val="11"/>
        <rFont val="돋움"/>
        <family val="3"/>
        <charset val="129"/>
      </rPr>
      <t>연결재무제표</t>
    </r>
    <phoneticPr fontId="7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</si>
  <si>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연결재무상태표</t>
    </r>
    <phoneticPr fontId="7" type="noConversion"/>
  </si>
  <si>
    <r>
      <t>□</t>
    </r>
    <r>
      <rPr>
        <sz val="10"/>
        <color indexed="8"/>
        <rFont val="맑은 고딕"/>
        <family val="3"/>
        <charset val="129"/>
      </rPr>
      <t xml:space="preserve"> 연결손익계산서</t>
    </r>
    <phoneticPr fontId="7" type="noConversion"/>
  </si>
  <si>
    <t>연결재무상태표</t>
    <phoneticPr fontId="7" type="noConversion"/>
  </si>
  <si>
    <t>연결손익계산서</t>
    <phoneticPr fontId="7" type="noConversion"/>
  </si>
  <si>
    <t>수신구성</t>
    <phoneticPr fontId="7" type="noConversion"/>
  </si>
  <si>
    <t>자산건전성 (연결)</t>
    <phoneticPr fontId="7" type="noConversion"/>
  </si>
  <si>
    <r>
      <t xml:space="preserve">2) </t>
    </r>
    <r>
      <rPr>
        <b/>
        <sz val="11"/>
        <rFont val="돋움"/>
        <family val="3"/>
        <charset val="129"/>
      </rPr>
      <t>자산건전성</t>
    </r>
    <r>
      <rPr>
        <b/>
        <sz val="11"/>
        <rFont val="Arial"/>
        <family val="2"/>
      </rPr>
      <t xml:space="preserve"> (</t>
    </r>
    <r>
      <rPr>
        <b/>
        <sz val="11"/>
        <rFont val="돋움"/>
        <family val="3"/>
        <charset val="129"/>
      </rPr>
      <t>연결</t>
    </r>
    <r>
      <rPr>
        <b/>
        <sz val="11"/>
        <rFont val="Arial"/>
        <family val="2"/>
      </rPr>
      <t>)</t>
    </r>
    <phoneticPr fontId="7" type="noConversion"/>
  </si>
  <si>
    <t xml:space="preserve">저축성예금 </t>
    <phoneticPr fontId="7" type="noConversion"/>
  </si>
  <si>
    <r>
      <t>NIM (</t>
    </r>
    <r>
      <rPr>
        <b/>
        <sz val="15"/>
        <color indexed="56"/>
        <rFont val="돋움"/>
        <family val="3"/>
        <charset val="129"/>
      </rPr>
      <t>은행</t>
    </r>
    <r>
      <rPr>
        <b/>
        <sz val="15"/>
        <color indexed="56"/>
        <rFont val="Arial"/>
        <family val="2"/>
      </rPr>
      <t>+</t>
    </r>
    <r>
      <rPr>
        <b/>
        <sz val="15"/>
        <color indexed="56"/>
        <rFont val="돋움"/>
        <family val="3"/>
        <charset val="129"/>
      </rPr>
      <t>카드</t>
    </r>
    <r>
      <rPr>
        <b/>
        <sz val="15"/>
        <color indexed="56"/>
        <rFont val="Arial"/>
        <family val="2"/>
      </rPr>
      <t>)</t>
    </r>
    <phoneticPr fontId="7" type="noConversion"/>
  </si>
  <si>
    <r>
      <t xml:space="preserve">&gt;&gt; </t>
    </r>
    <r>
      <rPr>
        <b/>
        <sz val="12"/>
        <color indexed="53"/>
        <rFont val="맑은 고딕"/>
        <family val="3"/>
        <charset val="129"/>
      </rPr>
      <t>누적기준</t>
    </r>
    <phoneticPr fontId="7" type="noConversion"/>
  </si>
  <si>
    <r>
      <t>(단위: 십억원</t>
    </r>
    <r>
      <rPr>
        <sz val="8"/>
        <rFont val="굴림"/>
        <family val="3"/>
        <charset val="129"/>
      </rPr>
      <t>)</t>
    </r>
    <phoneticPr fontId="7" type="noConversion"/>
  </si>
  <si>
    <r>
      <rPr>
        <b/>
        <sz val="9"/>
        <rFont val="돋움"/>
        <family val="3"/>
        <charset val="129"/>
      </rPr>
      <t>은행</t>
    </r>
    <r>
      <rPr>
        <b/>
        <sz val="9"/>
        <rFont val="Arial"/>
        <family val="2"/>
      </rPr>
      <t>+</t>
    </r>
    <r>
      <rPr>
        <b/>
        <sz val="9"/>
        <rFont val="돋움"/>
        <family val="3"/>
        <charset val="129"/>
      </rPr>
      <t>카드</t>
    </r>
    <phoneticPr fontId="7" type="noConversion"/>
  </si>
  <si>
    <t>NIM</t>
    <phoneticPr fontId="7" type="noConversion"/>
  </si>
  <si>
    <t>우리은행</t>
    <phoneticPr fontId="7" type="noConversion"/>
  </si>
  <si>
    <t>우리카드</t>
    <phoneticPr fontId="7" type="noConversion"/>
  </si>
  <si>
    <r>
      <t xml:space="preserve">&gt;&gt; </t>
    </r>
    <r>
      <rPr>
        <b/>
        <sz val="12"/>
        <color indexed="53"/>
        <rFont val="맑은 고딕"/>
        <family val="3"/>
        <charset val="129"/>
      </rPr>
      <t>분기기준</t>
    </r>
    <phoneticPr fontId="7" type="noConversion"/>
  </si>
  <si>
    <r>
      <t>(단위: 십억원</t>
    </r>
    <r>
      <rPr>
        <sz val="8"/>
        <rFont val="굴림"/>
        <family val="3"/>
        <charset val="129"/>
      </rPr>
      <t>)</t>
    </r>
    <phoneticPr fontId="7" type="noConversion"/>
  </si>
  <si>
    <r>
      <rPr>
        <b/>
        <sz val="9"/>
        <rFont val="돋움"/>
        <family val="3"/>
        <charset val="129"/>
      </rPr>
      <t>은행</t>
    </r>
    <r>
      <rPr>
        <b/>
        <sz val="9"/>
        <rFont val="Arial"/>
        <family val="2"/>
      </rPr>
      <t>+</t>
    </r>
    <r>
      <rPr>
        <b/>
        <sz val="9"/>
        <rFont val="돋움"/>
        <family val="3"/>
        <charset val="129"/>
      </rPr>
      <t>카드</t>
    </r>
    <phoneticPr fontId="7" type="noConversion"/>
  </si>
  <si>
    <t>NIM</t>
    <phoneticPr fontId="7" type="noConversion"/>
  </si>
  <si>
    <t>우리은행</t>
    <phoneticPr fontId="7" type="noConversion"/>
  </si>
  <si>
    <t>우리카드</t>
    <phoneticPr fontId="7" type="noConversion"/>
  </si>
  <si>
    <t>p.12</t>
  </si>
  <si>
    <r>
      <t xml:space="preserve">1) </t>
    </r>
    <r>
      <rPr>
        <b/>
        <sz val="11"/>
        <rFont val="돋움"/>
        <family val="3"/>
        <charset val="129"/>
      </rPr>
      <t>수익성</t>
    </r>
    <r>
      <rPr>
        <b/>
        <sz val="11"/>
        <rFont val="Arial"/>
        <family val="2"/>
      </rPr>
      <t xml:space="preserve"> </t>
    </r>
    <phoneticPr fontId="7" type="noConversion"/>
  </si>
  <si>
    <t>p.21</t>
    <phoneticPr fontId="7" type="noConversion"/>
  </si>
  <si>
    <r>
      <rPr>
        <sz val="10"/>
        <color indexed="8"/>
        <rFont val="맑은 고딕"/>
        <family val="3"/>
        <charset val="129"/>
      </rPr>
      <t>□</t>
    </r>
    <r>
      <rPr>
        <sz val="10"/>
        <color indexed="8"/>
        <rFont val="Arial"/>
        <family val="2"/>
      </rPr>
      <t xml:space="preserve"> NIM (</t>
    </r>
    <r>
      <rPr>
        <sz val="10"/>
        <color indexed="8"/>
        <rFont val="맑은 고딕"/>
        <family val="3"/>
        <charset val="129"/>
      </rPr>
      <t>은행</t>
    </r>
    <r>
      <rPr>
        <sz val="10"/>
        <color indexed="8"/>
        <rFont val="Arial"/>
        <family val="2"/>
      </rPr>
      <t>+</t>
    </r>
    <r>
      <rPr>
        <sz val="10"/>
        <color indexed="8"/>
        <rFont val="맑은 고딕"/>
        <family val="3"/>
        <charset val="129"/>
      </rPr>
      <t>카드</t>
    </r>
    <r>
      <rPr>
        <sz val="10"/>
        <color indexed="8"/>
        <rFont val="Arial"/>
        <family val="2"/>
      </rPr>
      <t>)</t>
    </r>
    <phoneticPr fontId="7" type="noConversion"/>
  </si>
  <si>
    <r>
      <rPr>
        <sz val="10"/>
        <color indexed="8"/>
        <rFont val="맑은 고딕"/>
        <family val="3"/>
        <charset val="129"/>
      </rPr>
      <t>□</t>
    </r>
    <r>
      <rPr>
        <sz val="10"/>
        <color indexed="8"/>
        <rFont val="Arial"/>
        <family val="2"/>
      </rPr>
      <t xml:space="preserve"> NIM/NIS (</t>
    </r>
    <r>
      <rPr>
        <sz val="10"/>
        <color indexed="8"/>
        <rFont val="맑은 고딕"/>
        <family val="3"/>
        <charset val="129"/>
      </rPr>
      <t>은행</t>
    </r>
    <r>
      <rPr>
        <sz val="10"/>
        <color indexed="8"/>
        <rFont val="Arial"/>
        <family val="2"/>
      </rPr>
      <t>)</t>
    </r>
    <phoneticPr fontId="7" type="noConversion"/>
  </si>
  <si>
    <r>
      <t xml:space="preserve">    </t>
    </r>
    <r>
      <rPr>
        <sz val="9"/>
        <rFont val="돋움"/>
        <family val="3"/>
        <charset val="129"/>
      </rPr>
      <t>이자이익</t>
    </r>
    <phoneticPr fontId="7" type="noConversion"/>
  </si>
  <si>
    <r>
      <t xml:space="preserve">    </t>
    </r>
    <r>
      <rPr>
        <sz val="9"/>
        <rFont val="돋움"/>
        <family val="3"/>
        <charset val="129"/>
      </rPr>
      <t>이자수익자산평잔</t>
    </r>
    <phoneticPr fontId="7" type="noConversion"/>
  </si>
  <si>
    <r>
      <t xml:space="preserve">    </t>
    </r>
    <r>
      <rPr>
        <sz val="9"/>
        <rFont val="돋움"/>
        <family val="3"/>
        <charset val="129"/>
      </rPr>
      <t>이자이익</t>
    </r>
    <phoneticPr fontId="7" type="noConversion"/>
  </si>
  <si>
    <r>
      <t xml:space="preserve">    </t>
    </r>
    <r>
      <rPr>
        <sz val="9"/>
        <rFont val="돋움"/>
        <family val="3"/>
        <charset val="129"/>
      </rPr>
      <t>이자수익자산평잔</t>
    </r>
    <phoneticPr fontId="7" type="noConversion"/>
  </si>
  <si>
    <t>여신 만기구조</t>
    <phoneticPr fontId="7" type="noConversion"/>
  </si>
  <si>
    <t xml:space="preserve">차주별 자산건전성 (은행)                       </t>
    <phoneticPr fontId="7" type="noConversion"/>
  </si>
  <si>
    <t>차주별 연체율 (은행)</t>
    <phoneticPr fontId="7" type="noConversion"/>
  </si>
  <si>
    <t>중소기업여신의 산업별 연체현황 (은행)</t>
    <phoneticPr fontId="7" type="noConversion"/>
  </si>
  <si>
    <t>기업여신의 산업별 연체현황 (은행)</t>
    <phoneticPr fontId="7" type="noConversion"/>
  </si>
  <si>
    <t>금액</t>
    <phoneticPr fontId="7" type="noConversion"/>
  </si>
  <si>
    <r>
      <t xml:space="preserve">NIM / NIS </t>
    </r>
    <r>
      <rPr>
        <b/>
        <sz val="15"/>
        <color indexed="56"/>
        <rFont val="맑은 고딕"/>
        <family val="3"/>
        <charset val="129"/>
      </rPr>
      <t>(은행)</t>
    </r>
    <phoneticPr fontId="7" type="noConversion"/>
  </si>
  <si>
    <t>회사별 손익구성</t>
    <phoneticPr fontId="7" type="noConversion"/>
  </si>
  <si>
    <r>
      <rPr>
        <sz val="9"/>
        <color indexed="9"/>
        <rFont val="돋움"/>
        <family val="3"/>
        <charset val="129"/>
      </rPr>
      <t>비은행</t>
    </r>
    <r>
      <rPr>
        <sz val="9"/>
        <color indexed="9"/>
        <rFont val="Arial"/>
        <family val="2"/>
      </rPr>
      <t xml:space="preserve"> </t>
    </r>
    <r>
      <rPr>
        <sz val="9"/>
        <color indexed="9"/>
        <rFont val="돋움"/>
        <family val="3"/>
        <charset val="129"/>
      </rPr>
      <t>부문</t>
    </r>
    <phoneticPr fontId="7" type="noConversion"/>
  </si>
  <si>
    <t>우리은행
(연결)</t>
    <phoneticPr fontId="7" type="noConversion"/>
  </si>
  <si>
    <t>우리종금</t>
    <phoneticPr fontId="7" type="noConversion"/>
  </si>
  <si>
    <t>순영업수익 (A=B+C)</t>
    <phoneticPr fontId="7" type="noConversion"/>
  </si>
  <si>
    <t xml:space="preserve">    이자이익 (B)</t>
    <phoneticPr fontId="7" type="noConversion"/>
  </si>
  <si>
    <t xml:space="preserve">    비이자이익 (C)</t>
    <phoneticPr fontId="7" type="noConversion"/>
  </si>
  <si>
    <t>판매관리비</t>
    <phoneticPr fontId="7" type="noConversion"/>
  </si>
  <si>
    <t>충당금적립전이익</t>
  </si>
  <si>
    <t>법인세 차감전 이익</t>
    <phoneticPr fontId="7" type="noConversion"/>
  </si>
  <si>
    <r>
      <t>당기순이익</t>
    </r>
    <r>
      <rPr>
        <b/>
        <vertAlign val="superscript"/>
        <sz val="9"/>
        <rFont val="HY견고딕"/>
        <family val="1"/>
        <charset val="129"/>
      </rPr>
      <t>1)</t>
    </r>
    <phoneticPr fontId="7" type="noConversion"/>
  </si>
  <si>
    <r>
      <t>우리은행</t>
    </r>
    <r>
      <rPr>
        <vertAlign val="superscript"/>
        <sz val="9"/>
        <color indexed="9"/>
        <rFont val="돋움"/>
        <family val="3"/>
        <charset val="129"/>
      </rPr>
      <t>2)</t>
    </r>
    <phoneticPr fontId="7" type="noConversion"/>
  </si>
  <si>
    <t>분기중</t>
    <phoneticPr fontId="7" type="noConversion"/>
  </si>
  <si>
    <r>
      <rPr>
        <sz val="10"/>
        <rFont val="맑은 고딕"/>
        <family val="3"/>
        <charset val="129"/>
      </rPr>
      <t>□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회사별</t>
    </r>
    <r>
      <rPr>
        <sz val="10"/>
        <rFont val="Arial"/>
        <family val="2"/>
      </rPr>
      <t xml:space="preserve"> </t>
    </r>
    <r>
      <rPr>
        <sz val="10"/>
        <rFont val="맑은 고딕"/>
        <family val="3"/>
        <charset val="129"/>
      </rPr>
      <t>손익구성</t>
    </r>
    <phoneticPr fontId="7" type="noConversion"/>
  </si>
  <si>
    <t>분기중</t>
  </si>
  <si>
    <t>우리카드</t>
    <phoneticPr fontId="7" type="noConversion"/>
  </si>
  <si>
    <t>우리종금</t>
    <phoneticPr fontId="7" type="noConversion"/>
  </si>
  <si>
    <t>순영업수익 (A=B+C)</t>
    <phoneticPr fontId="7" type="noConversion"/>
  </si>
  <si>
    <t xml:space="preserve">    이자이익 (B)</t>
    <phoneticPr fontId="7" type="noConversion"/>
  </si>
  <si>
    <t xml:space="preserve">    비이자이익 (C)</t>
    <phoneticPr fontId="7" type="noConversion"/>
  </si>
  <si>
    <t>판매관리비</t>
    <phoneticPr fontId="7" type="noConversion"/>
  </si>
  <si>
    <t>신용손실에 대한 손상차손</t>
    <phoneticPr fontId="7" type="noConversion"/>
  </si>
  <si>
    <t>영업이익</t>
    <phoneticPr fontId="7" type="noConversion"/>
  </si>
  <si>
    <t>영업외이익</t>
    <phoneticPr fontId="7" type="noConversion"/>
  </si>
  <si>
    <t>법인세 차감전 이익</t>
    <phoneticPr fontId="7" type="noConversion"/>
  </si>
  <si>
    <r>
      <t>당기순이익</t>
    </r>
    <r>
      <rPr>
        <b/>
        <vertAlign val="superscript"/>
        <sz val="9"/>
        <rFont val="HY견고딕"/>
        <family val="1"/>
        <charset val="129"/>
      </rPr>
      <t>1)</t>
    </r>
    <phoneticPr fontId="7" type="noConversion"/>
  </si>
  <si>
    <t xml:space="preserve">     (정기예금)</t>
    <phoneticPr fontId="7" type="noConversion"/>
  </si>
  <si>
    <t xml:space="preserve">    (양도성예금증서(CD))</t>
    <phoneticPr fontId="7" type="noConversion"/>
  </si>
  <si>
    <t>`</t>
    <phoneticPr fontId="7" type="noConversion"/>
  </si>
  <si>
    <t>(단위: 십억원)</t>
    <phoneticPr fontId="7" type="noConversion"/>
  </si>
  <si>
    <t>금액</t>
    <phoneticPr fontId="7" type="noConversion"/>
  </si>
  <si>
    <t>비중</t>
    <phoneticPr fontId="7" type="noConversion"/>
  </si>
  <si>
    <t xml:space="preserve">저축성예금 </t>
    <phoneticPr fontId="7" type="noConversion"/>
  </si>
  <si>
    <t>-</t>
    <phoneticPr fontId="7" type="noConversion"/>
  </si>
  <si>
    <t>-</t>
    <phoneticPr fontId="7" type="noConversion"/>
  </si>
  <si>
    <t xml:space="preserve">**  무수익여신 산정대상 여신 기준, 차주별 충당금은 미수수익충당금, 대손준비금 제외 기준 </t>
    <phoneticPr fontId="7" type="noConversion"/>
  </si>
  <si>
    <t>1Q18</t>
  </si>
  <si>
    <t>2Q18</t>
  </si>
  <si>
    <t>2Q17</t>
  </si>
  <si>
    <t>3Q17</t>
  </si>
  <si>
    <t>4Q17</t>
  </si>
  <si>
    <t>1H18</t>
  </si>
  <si>
    <t>FY17</t>
  </si>
  <si>
    <t>1Q17</t>
  </si>
  <si>
    <t>&gt;&gt;&gt; 1Q18</t>
    <phoneticPr fontId="7" type="noConversion"/>
  </si>
  <si>
    <t>&gt;&gt;&gt; 2Q18</t>
    <phoneticPr fontId="7" type="noConversion"/>
  </si>
  <si>
    <t xml:space="preserve">   현금 및 현금성자산</t>
    <phoneticPr fontId="7" type="noConversion"/>
  </si>
  <si>
    <t xml:space="preserve">      원화현금</t>
    <phoneticPr fontId="7" type="noConversion"/>
  </si>
  <si>
    <t xml:space="preserve">      외화현금</t>
    <phoneticPr fontId="7" type="noConversion"/>
  </si>
  <si>
    <t xml:space="preserve">   금융자산</t>
    <phoneticPr fontId="7" type="noConversion"/>
  </si>
  <si>
    <r>
      <t xml:space="preserve">     </t>
    </r>
    <r>
      <rPr>
        <sz val="8"/>
        <rFont val="굴림"/>
        <family val="3"/>
        <charset val="129"/>
      </rPr>
      <t>당기손익-공정가치측정 금융자산</t>
    </r>
    <phoneticPr fontId="7" type="noConversion"/>
  </si>
  <si>
    <t xml:space="preserve">    기타포괄손익-공정가치측정 금융자산</t>
    <phoneticPr fontId="7" type="noConversion"/>
  </si>
  <si>
    <t xml:space="preserve">    상각후원가측정 유가증권</t>
    <phoneticPr fontId="7" type="noConversion"/>
  </si>
  <si>
    <t xml:space="preserve">  상각후원가측정 대출채권</t>
    <phoneticPr fontId="7" type="noConversion"/>
  </si>
  <si>
    <t xml:space="preserve">      원화대출금</t>
    <phoneticPr fontId="7" type="noConversion"/>
  </si>
  <si>
    <t xml:space="preserve">      외화대출금</t>
    <phoneticPr fontId="7" type="noConversion"/>
  </si>
  <si>
    <t xml:space="preserve">      매입외환</t>
    <phoneticPr fontId="7" type="noConversion"/>
  </si>
  <si>
    <t xml:space="preserve">      신용카드</t>
    <phoneticPr fontId="7" type="noConversion"/>
  </si>
  <si>
    <t xml:space="preserve">      기타</t>
    <phoneticPr fontId="7" type="noConversion"/>
  </si>
  <si>
    <t xml:space="preserve">   관계기업투자자산</t>
    <phoneticPr fontId="7" type="noConversion"/>
  </si>
  <si>
    <t xml:space="preserve">   유형 및 기타자산</t>
    <phoneticPr fontId="7" type="noConversion"/>
  </si>
  <si>
    <t xml:space="preserve">      유형자산</t>
    <phoneticPr fontId="7" type="noConversion"/>
  </si>
  <si>
    <t xml:space="preserve">      무형자산</t>
    <phoneticPr fontId="7" type="noConversion"/>
  </si>
  <si>
    <t xml:space="preserve">      파생상품자산</t>
    <phoneticPr fontId="7" type="noConversion"/>
  </si>
  <si>
    <t xml:space="preserve"> 예수부채</t>
    <phoneticPr fontId="7" type="noConversion"/>
  </si>
  <si>
    <t xml:space="preserve">      원화예수금</t>
    <phoneticPr fontId="7" type="noConversion"/>
  </si>
  <si>
    <t xml:space="preserve">      외화예수금</t>
    <phoneticPr fontId="7" type="noConversion"/>
  </si>
  <si>
    <t xml:space="preserve">      CD</t>
    <phoneticPr fontId="7" type="noConversion"/>
  </si>
  <si>
    <t xml:space="preserve">  차입부채</t>
    <phoneticPr fontId="7" type="noConversion"/>
  </si>
  <si>
    <t xml:space="preserve">      원화차입금</t>
    <phoneticPr fontId="7" type="noConversion"/>
  </si>
  <si>
    <t xml:space="preserve">      외화차입금</t>
    <phoneticPr fontId="7" type="noConversion"/>
  </si>
  <si>
    <t xml:space="preserve">  발행사채</t>
    <phoneticPr fontId="7" type="noConversion"/>
  </si>
  <si>
    <t xml:space="preserve">      원화사채</t>
    <phoneticPr fontId="7" type="noConversion"/>
  </si>
  <si>
    <t xml:space="preserve">      외화사채</t>
    <phoneticPr fontId="7" type="noConversion"/>
  </si>
  <si>
    <t xml:space="preserve">  기타부채</t>
    <phoneticPr fontId="7" type="noConversion"/>
  </si>
  <si>
    <t xml:space="preserve">      충당부채</t>
    <phoneticPr fontId="7" type="noConversion"/>
  </si>
  <si>
    <t xml:space="preserve">      파생상품부채</t>
    <phoneticPr fontId="7" type="noConversion"/>
  </si>
  <si>
    <t xml:space="preserve"> 부채총계</t>
    <phoneticPr fontId="7" type="noConversion"/>
  </si>
  <si>
    <t xml:space="preserve">  기타자본</t>
    <phoneticPr fontId="7" type="noConversion"/>
  </si>
  <si>
    <t xml:space="preserve">  이익잉여금</t>
    <phoneticPr fontId="7" type="noConversion"/>
  </si>
  <si>
    <t xml:space="preserve">  비지배지분</t>
    <phoneticPr fontId="7" type="noConversion"/>
  </si>
  <si>
    <t xml:space="preserve"> 자본총계</t>
    <phoneticPr fontId="7" type="noConversion"/>
  </si>
  <si>
    <t xml:space="preserve"> 부채와자본총계</t>
    <phoneticPr fontId="7" type="noConversion"/>
  </si>
  <si>
    <t xml:space="preserve">  영업이익</t>
    <phoneticPr fontId="7" type="noConversion"/>
  </si>
  <si>
    <t xml:space="preserve">   순이자이익</t>
    <phoneticPr fontId="7" type="noConversion"/>
  </si>
  <si>
    <t xml:space="preserve">      이자수익</t>
    <phoneticPr fontId="7" type="noConversion"/>
  </si>
  <si>
    <t xml:space="preserve">      이자비용</t>
    <phoneticPr fontId="7" type="noConversion"/>
  </si>
  <si>
    <t xml:space="preserve">   순수수료수익</t>
    <phoneticPr fontId="7" type="noConversion"/>
  </si>
  <si>
    <t xml:space="preserve">      수수료수익</t>
    <phoneticPr fontId="7" type="noConversion"/>
  </si>
  <si>
    <t xml:space="preserve">      수수료비용</t>
    <phoneticPr fontId="7" type="noConversion"/>
  </si>
  <si>
    <t xml:space="preserve">   배당수익</t>
    <phoneticPr fontId="7" type="noConversion"/>
  </si>
  <si>
    <t xml:space="preserve">   당기손익-공정가치측정 금융상품관련손익</t>
    <phoneticPr fontId="7" type="noConversion"/>
  </si>
  <si>
    <t xml:space="preserve">   기타포괄손익-공정가치측정금융자산관련손익</t>
    <phoneticPr fontId="7" type="noConversion"/>
  </si>
  <si>
    <t xml:space="preserve">   만기보유금융자산 관련손익</t>
    <phoneticPr fontId="7" type="noConversion"/>
  </si>
  <si>
    <t xml:space="preserve">   신용손실에 대한 손상차손</t>
    <phoneticPr fontId="7" type="noConversion"/>
  </si>
  <si>
    <t xml:space="preserve">   일반관리비</t>
    <phoneticPr fontId="7" type="noConversion"/>
  </si>
  <si>
    <t xml:space="preserve">   기타영업손익</t>
    <phoneticPr fontId="7" type="noConversion"/>
  </si>
  <si>
    <t xml:space="preserve">  상각후원가측정금융자산관련손익</t>
    <phoneticPr fontId="7" type="noConversion"/>
  </si>
  <si>
    <t>영업외이익</t>
    <phoneticPr fontId="7" type="noConversion"/>
  </si>
  <si>
    <t xml:space="preserve">  법인세비용차감전 순이익</t>
    <phoneticPr fontId="7" type="noConversion"/>
  </si>
  <si>
    <t xml:space="preserve">  법인세비용</t>
    <phoneticPr fontId="7" type="noConversion"/>
  </si>
  <si>
    <r>
      <t xml:space="preserve">  </t>
    </r>
    <r>
      <rPr>
        <b/>
        <sz val="9"/>
        <rFont val="HY견고딕"/>
        <family val="1"/>
        <charset val="129"/>
      </rPr>
      <t>당기순이익</t>
    </r>
    <r>
      <rPr>
        <b/>
        <vertAlign val="superscript"/>
        <sz val="9"/>
        <rFont val="Arial"/>
        <family val="2"/>
      </rPr>
      <t>1)</t>
    </r>
    <phoneticPr fontId="7" type="noConversion"/>
  </si>
  <si>
    <t>-</t>
    <phoneticPr fontId="7" type="noConversion"/>
  </si>
  <si>
    <t>-</t>
    <phoneticPr fontId="7" type="noConversion"/>
  </si>
  <si>
    <t>-</t>
    <phoneticPr fontId="7" type="noConversion"/>
  </si>
  <si>
    <r>
      <t xml:space="preserve">1) </t>
    </r>
    <r>
      <rPr>
        <sz val="8"/>
        <rFont val="돋움"/>
        <family val="3"/>
        <charset val="129"/>
      </rPr>
      <t>지배기업지분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기준</t>
    </r>
    <phoneticPr fontId="7" type="noConversion"/>
  </si>
  <si>
    <t>2Q18</t>
    <phoneticPr fontId="7" type="noConversion"/>
  </si>
  <si>
    <t>1Q18</t>
    <phoneticPr fontId="7" type="noConversion"/>
  </si>
  <si>
    <t>4Q17</t>
    <phoneticPr fontId="7" type="noConversion"/>
  </si>
  <si>
    <t>3Q17</t>
    <phoneticPr fontId="7" type="noConversion"/>
  </si>
  <si>
    <t>2Q17</t>
    <phoneticPr fontId="7" type="noConversion"/>
  </si>
  <si>
    <t>1Q17</t>
    <phoneticPr fontId="7" type="noConversion"/>
  </si>
  <si>
    <t>* 2018년 6월말 기준</t>
    <phoneticPr fontId="7" type="noConversion"/>
  </si>
  <si>
    <t>2Q18</t>
    <phoneticPr fontId="7" type="noConversion"/>
  </si>
  <si>
    <t>FY2017</t>
    <phoneticPr fontId="7" type="noConversion"/>
  </si>
  <si>
    <t>1Q18</t>
    <phoneticPr fontId="7" type="noConversion"/>
  </si>
  <si>
    <t>&gt;&gt;&gt; 2Q 18</t>
    <phoneticPr fontId="7" type="noConversion"/>
  </si>
  <si>
    <t>영업이익</t>
    <phoneticPr fontId="7" type="noConversion"/>
  </si>
  <si>
    <t>순이자이익</t>
    <phoneticPr fontId="7" type="noConversion"/>
  </si>
  <si>
    <t xml:space="preserve">    이자수익</t>
    <phoneticPr fontId="7" type="noConversion"/>
  </si>
  <si>
    <r>
      <t xml:space="preserve">    </t>
    </r>
    <r>
      <rPr>
        <sz val="9"/>
        <rFont val="돋움"/>
        <family val="3"/>
        <charset val="129"/>
      </rPr>
      <t>이자비용</t>
    </r>
    <phoneticPr fontId="7" type="noConversion"/>
  </si>
  <si>
    <t>순수수료수익</t>
    <phoneticPr fontId="7" type="noConversion"/>
  </si>
  <si>
    <r>
      <t xml:space="preserve">     </t>
    </r>
    <r>
      <rPr>
        <sz val="9"/>
        <rFont val="돋움"/>
        <family val="3"/>
        <charset val="129"/>
      </rPr>
      <t>수수료수익</t>
    </r>
    <phoneticPr fontId="7" type="noConversion"/>
  </si>
  <si>
    <r>
      <t xml:space="preserve">     </t>
    </r>
    <r>
      <rPr>
        <sz val="9"/>
        <rFont val="돋움"/>
        <family val="3"/>
        <charset val="129"/>
      </rPr>
      <t>수수료비용</t>
    </r>
    <phoneticPr fontId="7" type="noConversion"/>
  </si>
  <si>
    <t>배당수익</t>
    <phoneticPr fontId="7" type="noConversion"/>
  </si>
  <si>
    <t>당기손익인식금융자산 관련손익</t>
    <phoneticPr fontId="7" type="noConversion"/>
  </si>
  <si>
    <t>매도가능금융자산 관련손익</t>
    <phoneticPr fontId="7" type="noConversion"/>
  </si>
  <si>
    <t>만기보유금융자산 관련손익</t>
    <phoneticPr fontId="7" type="noConversion"/>
  </si>
  <si>
    <t>신용손실에 대한 손상차손</t>
    <phoneticPr fontId="7" type="noConversion"/>
  </si>
  <si>
    <t>기타영업손익</t>
    <phoneticPr fontId="7" type="noConversion"/>
  </si>
  <si>
    <t xml:space="preserve">   판매관리비</t>
    <phoneticPr fontId="7" type="noConversion"/>
  </si>
  <si>
    <t>영업외이익</t>
    <phoneticPr fontId="7" type="noConversion"/>
  </si>
  <si>
    <t>지분법평가손익</t>
    <phoneticPr fontId="7" type="noConversion"/>
  </si>
  <si>
    <t xml:space="preserve">   기타영업외손익</t>
    <phoneticPr fontId="7" type="noConversion"/>
  </si>
  <si>
    <t>법인세비용차감전 순이익</t>
    <phoneticPr fontId="7" type="noConversion"/>
  </si>
  <si>
    <t>법인세비용</t>
    <phoneticPr fontId="7" type="noConversion"/>
  </si>
  <si>
    <t>당기순이익</t>
    <phoneticPr fontId="7" type="noConversion"/>
  </si>
  <si>
    <t>4Q16</t>
    <phoneticPr fontId="7" type="noConversion"/>
  </si>
  <si>
    <r>
      <t xml:space="preserve">&gt;&gt;&gt; </t>
    </r>
    <r>
      <rPr>
        <b/>
        <sz val="10"/>
        <color indexed="53"/>
        <rFont val="맑은 고딕"/>
        <family val="3"/>
        <charset val="129"/>
      </rPr>
      <t>카드</t>
    </r>
    <r>
      <rPr>
        <b/>
        <sz val="10"/>
        <color indexed="53"/>
        <rFont val="Arial"/>
        <family val="2"/>
      </rPr>
      <t xml:space="preserve"> </t>
    </r>
    <r>
      <rPr>
        <b/>
        <sz val="10"/>
        <color indexed="53"/>
        <rFont val="맑은 고딕"/>
        <family val="3"/>
        <charset val="129"/>
      </rPr>
      <t>자산</t>
    </r>
    <r>
      <rPr>
        <b/>
        <sz val="10"/>
        <color indexed="53"/>
        <rFont val="Arial"/>
        <family val="2"/>
      </rPr>
      <t xml:space="preserve"> </t>
    </r>
    <r>
      <rPr>
        <b/>
        <sz val="10"/>
        <color indexed="53"/>
        <rFont val="맑은 고딕"/>
        <family val="3"/>
        <charset val="129"/>
      </rPr>
      <t>건전성</t>
    </r>
    <r>
      <rPr>
        <b/>
        <sz val="10"/>
        <color indexed="53"/>
        <rFont val="Arial"/>
        <family val="2"/>
      </rPr>
      <t xml:space="preserve"> </t>
    </r>
    <r>
      <rPr>
        <b/>
        <sz val="10"/>
        <color indexed="53"/>
        <rFont val="맑은 고딕"/>
        <family val="3"/>
        <charset val="129"/>
      </rPr>
      <t>및</t>
    </r>
    <r>
      <rPr>
        <b/>
        <sz val="10"/>
        <color indexed="53"/>
        <rFont val="Arial"/>
        <family val="2"/>
      </rPr>
      <t xml:space="preserve"> </t>
    </r>
    <r>
      <rPr>
        <b/>
        <sz val="10"/>
        <color indexed="53"/>
        <rFont val="맑은 고딕"/>
        <family val="3"/>
        <charset val="129"/>
      </rPr>
      <t>충당금</t>
    </r>
    <r>
      <rPr>
        <b/>
        <sz val="10"/>
        <color indexed="53"/>
        <rFont val="Arial"/>
        <family val="2"/>
      </rPr>
      <t xml:space="preserve"> </t>
    </r>
    <r>
      <rPr>
        <b/>
        <sz val="10"/>
        <color indexed="53"/>
        <rFont val="맑은 고딕"/>
        <family val="3"/>
        <charset val="129"/>
      </rPr>
      <t>현황</t>
    </r>
    <phoneticPr fontId="7" type="noConversion"/>
  </si>
  <si>
    <r>
      <t xml:space="preserve">&gt;&gt;&gt; </t>
    </r>
    <r>
      <rPr>
        <b/>
        <sz val="10"/>
        <color indexed="53"/>
        <rFont val="맑은 고딕"/>
        <family val="3"/>
        <charset val="129"/>
      </rPr>
      <t>차주별</t>
    </r>
    <r>
      <rPr>
        <b/>
        <sz val="10"/>
        <color indexed="53"/>
        <rFont val="Arial"/>
        <family val="2"/>
      </rPr>
      <t xml:space="preserve"> </t>
    </r>
    <r>
      <rPr>
        <b/>
        <sz val="10"/>
        <color indexed="53"/>
        <rFont val="맑은 고딕"/>
        <family val="3"/>
        <charset val="129"/>
      </rPr>
      <t>건전성</t>
    </r>
    <r>
      <rPr>
        <b/>
        <sz val="10"/>
        <color indexed="53"/>
        <rFont val="Arial"/>
        <family val="2"/>
      </rPr>
      <t xml:space="preserve"> </t>
    </r>
    <r>
      <rPr>
        <b/>
        <sz val="10"/>
        <color indexed="53"/>
        <rFont val="맑은 고딕"/>
        <family val="3"/>
        <charset val="129"/>
      </rPr>
      <t>및</t>
    </r>
    <r>
      <rPr>
        <b/>
        <sz val="10"/>
        <color indexed="53"/>
        <rFont val="Arial"/>
        <family val="2"/>
      </rPr>
      <t xml:space="preserve"> </t>
    </r>
    <r>
      <rPr>
        <b/>
        <sz val="10"/>
        <color indexed="53"/>
        <rFont val="맑은 고딕"/>
        <family val="3"/>
        <charset val="129"/>
      </rPr>
      <t>충당금</t>
    </r>
    <r>
      <rPr>
        <b/>
        <sz val="10"/>
        <color indexed="53"/>
        <rFont val="Arial"/>
        <family val="2"/>
      </rPr>
      <t xml:space="preserve"> </t>
    </r>
    <r>
      <rPr>
        <b/>
        <sz val="10"/>
        <color indexed="53"/>
        <rFont val="맑은 고딕"/>
        <family val="3"/>
        <charset val="129"/>
      </rPr>
      <t>현황</t>
    </r>
    <phoneticPr fontId="7" type="noConversion"/>
  </si>
  <si>
    <r>
      <t xml:space="preserve">* Basel III </t>
    </r>
    <r>
      <rPr>
        <sz val="8"/>
        <rFont val="돋움"/>
        <family val="3"/>
        <charset val="129"/>
      </rPr>
      <t>기준</t>
    </r>
    <phoneticPr fontId="7" type="noConversion"/>
  </si>
  <si>
    <r>
      <t xml:space="preserve">* 2Q18 </t>
    </r>
    <r>
      <rPr>
        <sz val="8"/>
        <rFont val="돋움"/>
        <family val="3"/>
        <charset val="129"/>
      </rPr>
      <t>수치는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잠정치이며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세부내역은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추후에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확정되므로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미기재</t>
    </r>
    <phoneticPr fontId="7" type="noConversion"/>
  </si>
  <si>
    <t>1H2018</t>
    <phoneticPr fontId="7" type="noConversion"/>
  </si>
  <si>
    <r>
      <t xml:space="preserve">1) </t>
    </r>
    <r>
      <rPr>
        <sz val="8"/>
        <rFont val="돋움"/>
        <family val="3"/>
        <charset val="129"/>
      </rPr>
      <t>지배기업지분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기준</t>
    </r>
    <phoneticPr fontId="7" type="noConversion"/>
  </si>
  <si>
    <r>
      <t xml:space="preserve">2) </t>
    </r>
    <r>
      <rPr>
        <sz val="8"/>
        <rFont val="돋움"/>
        <family val="3"/>
        <charset val="129"/>
      </rPr>
      <t>우리은행</t>
    </r>
    <r>
      <rPr>
        <sz val="8"/>
        <rFont val="Arial"/>
        <family val="2"/>
      </rPr>
      <t>(</t>
    </r>
    <r>
      <rPr>
        <sz val="8"/>
        <rFont val="돋움"/>
        <family val="3"/>
        <charset val="129"/>
      </rPr>
      <t>별도</t>
    </r>
    <r>
      <rPr>
        <sz val="8"/>
        <rFont val="Arial"/>
        <family val="2"/>
      </rPr>
      <t xml:space="preserve">), </t>
    </r>
    <r>
      <rPr>
        <sz val="8"/>
        <rFont val="돋움"/>
        <family val="3"/>
        <charset val="129"/>
      </rPr>
      <t>해외현지법인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및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기타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합산</t>
    </r>
    <r>
      <rPr>
        <sz val="8"/>
        <rFont val="Arial"/>
        <family val="2"/>
      </rPr>
      <t xml:space="preserve"> </t>
    </r>
    <r>
      <rPr>
        <sz val="8"/>
        <rFont val="돋움"/>
        <family val="3"/>
        <charset val="129"/>
      </rPr>
      <t>기준</t>
    </r>
    <phoneticPr fontId="7" type="noConversion"/>
  </si>
  <si>
    <t>1Q16</t>
  </si>
  <si>
    <t>2Q16</t>
  </si>
  <si>
    <t>3Q16</t>
  </si>
  <si>
    <t>4Q16</t>
  </si>
  <si>
    <t>4Q15</t>
  </si>
  <si>
    <t xml:space="preserve"> 공공 및 기타 등(은행간대여미포함)</t>
    <phoneticPr fontId="7" type="noConversion"/>
  </si>
  <si>
    <t>2Q18</t>
    <phoneticPr fontId="7" type="noConversion"/>
  </si>
  <si>
    <t>* 2018년 6월 30일 기준</t>
    <phoneticPr fontId="7" type="noConversion"/>
  </si>
  <si>
    <t>1H17</t>
  </si>
  <si>
    <t>FY16</t>
  </si>
  <si>
    <t>충당금/고정이하</t>
    <phoneticPr fontId="7" type="noConversion"/>
  </si>
  <si>
    <t>충당금/요주의이하</t>
    <phoneticPr fontId="7" type="noConversion"/>
  </si>
  <si>
    <t>충당금/신용공여 합계</t>
    <phoneticPr fontId="7" type="noConversion"/>
  </si>
  <si>
    <t>* 2018년 6월 30일 기준</t>
    <phoneticPr fontId="7" type="noConversion"/>
  </si>
  <si>
    <t>1Q18</t>
    <phoneticPr fontId="7" type="noConversion"/>
  </si>
  <si>
    <t>1H18</t>
    <phoneticPr fontId="7" type="noConversion"/>
  </si>
  <si>
    <t>2Q18</t>
    <phoneticPr fontId="7" type="noConversion"/>
  </si>
  <si>
    <t>-</t>
    <phoneticPr fontId="7" type="noConversion"/>
  </si>
  <si>
    <t>-</t>
    <phoneticPr fontId="7" type="noConversion"/>
  </si>
  <si>
    <t>영업규모</t>
    <phoneticPr fontId="7" type="noConversion"/>
  </si>
  <si>
    <t>-</t>
  </si>
  <si>
    <t>* 말잔기준, 원화예수금 기준</t>
    <phoneticPr fontId="7" type="noConversion"/>
  </si>
  <si>
    <r>
      <t xml:space="preserve">시장성예금 </t>
    </r>
    <r>
      <rPr>
        <vertAlign val="superscript"/>
        <sz val="9"/>
        <rFont val="굴림"/>
        <family val="3"/>
        <charset val="129"/>
      </rPr>
      <t>2)</t>
    </r>
    <phoneticPr fontId="7" type="noConversion"/>
  </si>
  <si>
    <r>
      <t xml:space="preserve">시장성예금 </t>
    </r>
    <r>
      <rPr>
        <vertAlign val="superscript"/>
        <sz val="9"/>
        <rFont val="굴림"/>
        <family val="3"/>
        <charset val="129"/>
      </rPr>
      <t>2)</t>
    </r>
    <phoneticPr fontId="7" type="noConversion"/>
  </si>
  <si>
    <t>1) 요구불예금, 개인 및 기업자유예금(MMDA포함)</t>
    <phoneticPr fontId="7" type="noConversion"/>
  </si>
  <si>
    <t>2) CD + R P + 표지어음</t>
    <phoneticPr fontId="7" type="noConversion"/>
  </si>
  <si>
    <r>
      <rPr>
        <b/>
        <sz val="10"/>
        <color indexed="9"/>
        <rFont val="돋움"/>
        <family val="3"/>
        <charset val="129"/>
      </rPr>
      <t>분기중</t>
    </r>
  </si>
  <si>
    <t>충당금/고정이하</t>
  </si>
  <si>
    <t>(대손준비금포함)</t>
  </si>
  <si>
    <t>&gt;&gt;주요비율</t>
  </si>
  <si>
    <t>* 무수익여신 기준</t>
    <phoneticPr fontId="7" type="noConversion"/>
  </si>
  <si>
    <r>
      <t>부문별</t>
    </r>
    <r>
      <rPr>
        <b/>
        <sz val="10"/>
        <color indexed="9"/>
        <rFont val="Arial"/>
        <family val="2"/>
      </rPr>
      <t xml:space="preserve"> </t>
    </r>
    <r>
      <rPr>
        <b/>
        <sz val="10"/>
        <color indexed="9"/>
        <rFont val="굴림"/>
        <family val="3"/>
        <charset val="129"/>
      </rPr>
      <t>연체</t>
    </r>
    <r>
      <rPr>
        <b/>
        <sz val="10"/>
        <color indexed="9"/>
        <rFont val="Arial"/>
        <family val="2"/>
      </rPr>
      <t xml:space="preserve"> </t>
    </r>
    <r>
      <rPr>
        <b/>
        <sz val="10"/>
        <color indexed="9"/>
        <rFont val="굴림"/>
        <family val="3"/>
        <charset val="129"/>
      </rPr>
      <t>현황</t>
    </r>
    <phoneticPr fontId="7" type="noConversion"/>
  </si>
  <si>
    <t>4Q17</t>
    <phoneticPr fontId="7" type="noConversion"/>
  </si>
  <si>
    <t>3Q17</t>
    <phoneticPr fontId="7" type="noConversion"/>
  </si>
  <si>
    <t>상각금액</t>
    <phoneticPr fontId="7" type="noConversion"/>
  </si>
  <si>
    <r>
      <t xml:space="preserve">  </t>
    </r>
    <r>
      <rPr>
        <b/>
        <sz val="9"/>
        <rFont val="굴림"/>
        <family val="3"/>
        <charset val="129"/>
      </rPr>
      <t>실질연체율</t>
    </r>
    <phoneticPr fontId="7" type="noConversion"/>
  </si>
  <si>
    <r>
      <t xml:space="preserve">  </t>
    </r>
    <r>
      <rPr>
        <b/>
        <sz val="9"/>
        <rFont val="굴림"/>
        <family val="3"/>
        <charset val="129"/>
      </rPr>
      <t>연체비율</t>
    </r>
    <phoneticPr fontId="7" type="noConversion"/>
  </si>
  <si>
    <t>-</t>
    <phoneticPr fontId="7" type="noConversion"/>
  </si>
  <si>
    <t xml:space="preserve">    비이자이익 (C)</t>
    <phoneticPr fontId="7" type="noConversion"/>
  </si>
  <si>
    <r>
      <t>당기순이익</t>
    </r>
    <r>
      <rPr>
        <vertAlign val="superscript"/>
        <sz val="9"/>
        <rFont val="HY견고딕"/>
        <family val="1"/>
        <charset val="129"/>
      </rPr>
      <t>1)</t>
    </r>
    <phoneticPr fontId="7" type="noConversion"/>
  </si>
  <si>
    <r>
      <t>우리은행</t>
    </r>
    <r>
      <rPr>
        <vertAlign val="superscript"/>
        <sz val="8"/>
        <color indexed="9"/>
        <rFont val="돋움"/>
        <family val="3"/>
        <charset val="129"/>
      </rPr>
      <t>2)</t>
    </r>
    <phoneticPr fontId="7" type="noConversion"/>
  </si>
  <si>
    <r>
      <t>2</t>
    </r>
    <r>
      <rPr>
        <sz val="9"/>
        <color indexed="9"/>
        <rFont val="돋움"/>
        <family val="3"/>
        <charset val="129"/>
      </rPr>
      <t>분기누적</t>
    </r>
    <phoneticPr fontId="7" type="noConversion"/>
  </si>
  <si>
    <t>우리카드</t>
    <phoneticPr fontId="7" type="noConversion"/>
  </si>
  <si>
    <t>□ 여신 만기구조</t>
    <phoneticPr fontId="7" type="noConversion"/>
  </si>
  <si>
    <r>
      <t xml:space="preserve">저금리성예금 </t>
    </r>
    <r>
      <rPr>
        <vertAlign val="superscript"/>
        <sz val="9"/>
        <rFont val="굴림"/>
        <family val="3"/>
        <charset val="129"/>
      </rPr>
      <t>1)</t>
    </r>
    <phoneticPr fontId="7" type="noConversion"/>
  </si>
  <si>
    <r>
      <t>3</t>
    </r>
    <r>
      <rPr>
        <sz val="9"/>
        <color theme="0"/>
        <rFont val="돋움"/>
        <family val="3"/>
        <charset val="129"/>
      </rPr>
      <t>개월이하</t>
    </r>
    <phoneticPr fontId="7" type="noConversion"/>
  </si>
  <si>
    <r>
      <t>3~6</t>
    </r>
    <r>
      <rPr>
        <sz val="9"/>
        <color theme="0"/>
        <rFont val="돋움"/>
        <family val="3"/>
        <charset val="129"/>
      </rPr>
      <t>개월이하</t>
    </r>
    <phoneticPr fontId="7" type="noConversion"/>
  </si>
  <si>
    <r>
      <t>6</t>
    </r>
    <r>
      <rPr>
        <sz val="9"/>
        <color theme="0"/>
        <rFont val="돋움"/>
        <family val="3"/>
        <charset val="129"/>
      </rPr>
      <t>개월</t>
    </r>
    <r>
      <rPr>
        <sz val="9"/>
        <color theme="0"/>
        <rFont val="Arial"/>
        <family val="2"/>
      </rPr>
      <t>~1</t>
    </r>
    <r>
      <rPr>
        <sz val="9"/>
        <color theme="0"/>
        <rFont val="돋움"/>
        <family val="3"/>
        <charset val="129"/>
      </rPr>
      <t>년이하</t>
    </r>
    <phoneticPr fontId="7" type="noConversion"/>
  </si>
  <si>
    <r>
      <t>1</t>
    </r>
    <r>
      <rPr>
        <sz val="9"/>
        <color theme="0"/>
        <rFont val="돋움"/>
        <family val="3"/>
        <charset val="129"/>
      </rPr>
      <t>년</t>
    </r>
    <r>
      <rPr>
        <sz val="9"/>
        <color theme="0"/>
        <rFont val="Arial"/>
        <family val="2"/>
      </rPr>
      <t>~3</t>
    </r>
    <r>
      <rPr>
        <sz val="9"/>
        <color theme="0"/>
        <rFont val="돋움"/>
        <family val="3"/>
        <charset val="129"/>
      </rPr>
      <t>년이하</t>
    </r>
    <phoneticPr fontId="7" type="noConversion"/>
  </si>
  <si>
    <r>
      <t>3</t>
    </r>
    <r>
      <rPr>
        <sz val="9"/>
        <color theme="0"/>
        <rFont val="돋움"/>
        <family val="3"/>
        <charset val="129"/>
      </rPr>
      <t>년</t>
    </r>
    <r>
      <rPr>
        <sz val="9"/>
        <color theme="0"/>
        <rFont val="Arial"/>
        <family val="2"/>
      </rPr>
      <t xml:space="preserve"> ~10</t>
    </r>
    <r>
      <rPr>
        <sz val="9"/>
        <color theme="0"/>
        <rFont val="돋움"/>
        <family val="3"/>
        <charset val="129"/>
      </rPr>
      <t>년이하</t>
    </r>
    <phoneticPr fontId="7" type="noConversion"/>
  </si>
  <si>
    <r>
      <t>10</t>
    </r>
    <r>
      <rPr>
        <sz val="9"/>
        <color theme="0"/>
        <rFont val="돋움"/>
        <family val="3"/>
        <charset val="129"/>
      </rPr>
      <t>년</t>
    </r>
    <r>
      <rPr>
        <sz val="9"/>
        <color theme="0"/>
        <rFont val="Arial"/>
        <family val="2"/>
      </rPr>
      <t xml:space="preserve"> </t>
    </r>
    <r>
      <rPr>
        <sz val="9"/>
        <color theme="0"/>
        <rFont val="돋움"/>
        <family val="3"/>
        <charset val="129"/>
      </rPr>
      <t>초과</t>
    </r>
    <phoneticPr fontId="7" type="noConversion"/>
  </si>
  <si>
    <r>
      <t xml:space="preserve">저금리성예금 </t>
    </r>
    <r>
      <rPr>
        <vertAlign val="superscript"/>
        <sz val="9"/>
        <rFont val="굴림"/>
        <family val="3"/>
        <charset val="129"/>
      </rPr>
      <t>1)</t>
    </r>
    <phoneticPr fontId="7" type="noConversion"/>
  </si>
  <si>
    <t>-</t>
    <phoneticPr fontId="7" type="noConversion"/>
  </si>
  <si>
    <t>-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</si>
</sst>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_-;\-* #,##0_-;_-* &quot;-&quot;??_-;_-@_-"/>
    <numFmt numFmtId="177" formatCode="#,##0.000;[Red]\-#,##0.000"/>
    <numFmt numFmtId="178" formatCode="0_ ;[Red]\-0\ "/>
    <numFmt numFmtId="179" formatCode="0_);\(0\)"/>
    <numFmt numFmtId="180" formatCode="0_ "/>
    <numFmt numFmtId="181" formatCode="_(* #,##0.000_);_(* \(#,##0.000\);_(* &quot;-&quot;_);_(@_)"/>
    <numFmt numFmtId="182" formatCode="0.0%"/>
    <numFmt numFmtId="183" formatCode="#,##0.0_);\(#,##0.0\)"/>
    <numFmt numFmtId="184" formatCode="#,##0.0;[Red]\-#,##0.0"/>
    <numFmt numFmtId="185" formatCode="#,##0.0_);[Red]\(#,##0.0\)"/>
    <numFmt numFmtId="186" formatCode="_(* #,##0.0_);_(* \(#,##0.0\);_(* &quot;-&quot;_);_(@_)"/>
    <numFmt numFmtId="187" formatCode="0.0"/>
    <numFmt numFmtId="188" formatCode="0_);[Red]\(0\)"/>
    <numFmt numFmtId="189" formatCode="0.000%"/>
    <numFmt numFmtId="190" formatCode="#,##0;\(#,##0\)"/>
    <numFmt numFmtId="191" formatCode="#,##0.00;\(#,##0.00\)"/>
    <numFmt numFmtId="192" formatCode="_(* #,##0.00_);_(* \(#,##0.00\);_(* &quot;-&quot;_);_(@_)"/>
    <numFmt numFmtId="193" formatCode="#,##0.00000;[Red]\-#,##0.00000"/>
    <numFmt numFmtId="194" formatCode="0.0_ "/>
    <numFmt numFmtId="195" formatCode="0.0_);[Red]\(0.0\)"/>
    <numFmt numFmtId="196" formatCode="#,##0_);\(#,##0\)"/>
    <numFmt numFmtId="197" formatCode="#,##0_ "/>
    <numFmt numFmtId="198" formatCode="_-* #,##0.000_-;\-* #,##0.000_-;_-* &quot;-&quot;_-;_-@_-"/>
    <numFmt numFmtId="199" formatCode="#,##0;&quot;△&quot;#,##0"/>
    <numFmt numFmtId="200" formatCode="0.0000%"/>
    <numFmt numFmtId="201" formatCode="0.00000%"/>
    <numFmt numFmtId="202" formatCode="_ &quot;₩&quot;* #,##0_ ;_ &quot;₩&quot;* \-#,##0_ ;_ &quot;₩&quot;* &quot;-&quot;_ ;_ @_ "/>
    <numFmt numFmtId="203" formatCode="_ * #,##0_ ;_ * \-#,##0_ ;_ * &quot;-&quot;_ ;_ @_ "/>
    <numFmt numFmtId="204" formatCode="_ * #,##0.00_ ;_ * \-#,##0.00_ ;_ * &quot;-&quot;??_ ;_ @_ "/>
    <numFmt numFmtId="205" formatCode="_ &quot;₩&quot;* #,##0.00_ ;_ &quot;₩&quot;* \-#,##0.00_ ;_ &quot;₩&quot;* &quot;-&quot;??_ ;_ @_ "/>
    <numFmt numFmtId="206" formatCode="mmm\.yy"/>
    <numFmt numFmtId="207" formatCode="_(&quot;$&quot;* #,##0_);_(&quot;$&quot;* \(#,##0\);_(&quot;$&quot;* &quot;-&quot;??_);_(@_)"/>
    <numFmt numFmtId="208" formatCode="_ &quot;₩&quot;* #,##0_ ;_ &quot;₩&quot;* &quot;₩&quot;\-#,##0_ ;_ &quot;₩&quot;* &quot;-&quot;_ ;_ @_ "/>
    <numFmt numFmtId="209" formatCode="_ &quot;₩&quot;* #,##0.00_ ;_ &quot;₩&quot;* &quot;₩&quot;\-#,##0.00_ ;_ &quot;₩&quot;* &quot;-&quot;??_ ;_ @_ "/>
    <numFmt numFmtId="210" formatCode="#,##0&quot;台&quot;"/>
    <numFmt numFmtId="211" formatCode="#."/>
    <numFmt numFmtId="212" formatCode="_ &quot;₩&quot;* #,##0_ ;_ &quot;₩&quot;* &quot;₩&quot;\!\-#,##0_ ;_ &quot;₩&quot;* &quot;-&quot;_ ;_ @_ "/>
    <numFmt numFmtId="213" formatCode="&quot;₩&quot;#,##0.00;&quot;₩&quot;&quot;₩&quot;&quot;₩&quot;&quot;₩&quot;&quot;₩&quot;\!\-#,##0.00"/>
    <numFmt numFmtId="214" formatCode="&quot;₩&quot;#,##0_);&quot;₩&quot;&quot;₩&quot;\(&quot;₩&quot;#,##0&quot;₩&quot;&quot;₩&quot;\)"/>
    <numFmt numFmtId="21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16" formatCode="&quot;₩&quot;#,##0.00;&quot;₩&quot;\-#,##0.00"/>
    <numFmt numFmtId="217" formatCode="#,##0;[Red]&quot;△&quot;#,##0"/>
    <numFmt numFmtId="218" formatCode="#,##0;&quot;-&quot;#,##0"/>
    <numFmt numFmtId="219" formatCode="&quot; ￦&quot;#,##0_);&quot;(￦&quot;#,##0\);&quot; ￦&quot;\-_)"/>
    <numFmt numFmtId="220" formatCode="#,##0;[Red]\-#,##0;\-"/>
    <numFmt numFmtId="221" formatCode="###,##0;[Red]&quot;△&quot;###,##0;_-* &quot;-&quot;_-"/>
    <numFmt numFmtId="222" formatCode="#,##0\ "/>
    <numFmt numFmtId="223" formatCode="#,##0.0\ "/>
    <numFmt numFmtId="224" formatCode="\ \ \ \ \ @"/>
    <numFmt numFmtId="225" formatCode="_-&quot;$&quot;* #,##0_-;\-&quot;$&quot;* #,##0_-;_-&quot;$&quot;* &quot;-&quot;_-;_-@_-"/>
    <numFmt numFmtId="226" formatCode="_-&quot;$&quot;* #,##0.00_-;\-&quot;$&quot;* #,##0.00_-;_-&quot;$&quot;* &quot;-&quot;??_-;_-@_-"/>
    <numFmt numFmtId="227" formatCode="_ &quot;$&quot;* #,##0_ ;_ &quot;$&quot;* \-#,##0_ ;_ &quot;$&quot;* &quot;-&quot;_ ;_ @_ "/>
    <numFmt numFmtId="228" formatCode="&quot;₩&quot;#,##0;[Red]&quot;₩&quot;&quot;-&quot;#,##0"/>
    <numFmt numFmtId="229" formatCode="&quot;₩&quot;#,##0.00;[Red]&quot;₩&quot;\-#,##0.00"/>
    <numFmt numFmtId="230" formatCode="_(&quot;$&quot;* #,##0_);_(&quot;$&quot;* \(#,##0\);_(&quot;$&quot;* &quot;-&quot;_);_(@_)"/>
    <numFmt numFmtId="231" formatCode="&quot;$&quot;#,##0_);[Red]\(&quot;$&quot;#,##0\)"/>
    <numFmt numFmtId="232" formatCode="_ &quot;$&quot;* #,##0.00_ ;_ &quot;$&quot;* \-#,##0.00_ ;_ &quot;$&quot;* &quot;-&quot;??_ ;_ @_ "/>
    <numFmt numFmtId="233" formatCode="&quot;₩&quot;#,##0;[Red]&quot;₩&quot;\-#,##0"/>
    <numFmt numFmtId="234" formatCode="_(&quot;$&quot;* #,##0.00_);_(&quot;$&quot;* \(#,##0.00\);_(&quot;$&quot;* &quot;-&quot;??_);_(@_)"/>
    <numFmt numFmtId="235" formatCode="&quot;$&quot;#,##0.00_);[Red]\(&quot;$&quot;#,##0.00\)"/>
    <numFmt numFmtId="236" formatCode="#,##0;[Red]&quot;-&quot;#,##0"/>
    <numFmt numFmtId="237" formatCode="#,##0.00;[Red]&quot;-&quot;#,##0.00"/>
    <numFmt numFmtId="238" formatCode="#,##0.0_ "/>
    <numFmt numFmtId="239" formatCode="General_)"/>
    <numFmt numFmtId="240" formatCode="0.0000000%"/>
    <numFmt numFmtId="241" formatCode="_ * #,##0.0000000_ ;_ * \-#,##0.0000000_ ;_ * &quot;-&quot;_ ;_ @_ "/>
    <numFmt numFmtId="242" formatCode="&quot;₩&quot;#,##0;[Red]&quot;₩&quot;&quot;₩&quot;\-#,##0"/>
    <numFmt numFmtId="243" formatCode="&quot;₩&quot;#,##0;&quot;₩&quot;&quot;₩&quot;&quot;₩&quot;&quot;₩&quot;\-#,##0"/>
    <numFmt numFmtId="244" formatCode="_ * #,##0_ ;_ * &quot;₩&quot;\-#,##0_ ;_ * &quot;-&quot;_ ;_ @_ "/>
    <numFmt numFmtId="245" formatCode="_-[$€-2]* #,##0.00_-;\-[$€-2]* #,##0.00_-;_-[$€-2]* &quot;-&quot;??_-"/>
    <numFmt numFmtId="246" formatCode="&quot;₩&quot;#,##0.00;&quot;₩&quot;&quot;₩&quot;\-#,##0.00"/>
    <numFmt numFmtId="247" formatCode="_ * #,##0.0000_ ;_ * \-#,##0.0000_ ;_ * &quot;-&quot;_ ;_ @_ "/>
    <numFmt numFmtId="248" formatCode="&quot;₩&quot;#,##0.00;[Red]&quot;₩&quot;&quot;₩&quot;\-#,##0.00"/>
    <numFmt numFmtId="249" formatCode="_ * #,##0.00_ ;_ * \-#,##0.00_ ;_ * &quot;-&quot;_ ;_ @_ "/>
    <numFmt numFmtId="250" formatCode="0.000000%"/>
    <numFmt numFmtId="251" formatCode="#,##0&quot;£&quot;_);[Red]\(#,##0&quot;£&quot;\)"/>
    <numFmt numFmtId="252" formatCode="\(0.0%\)"/>
    <numFmt numFmtId="253" formatCode="#,##0_);[Red]\(#,##0\)"/>
    <numFmt numFmtId="254" formatCode="0.00_);[Red]\(0.00\)"/>
    <numFmt numFmtId="255" formatCode="#,##0.0_ ;[Red]\-#,##0.0\ "/>
    <numFmt numFmtId="256" formatCode="#,##0_%_);\(#,##0\)_%;#,##0_%_);@_%_)"/>
    <numFmt numFmtId="257" formatCode="#,##0.00_%_);\(#,##0.00\)_%;#,##0.00_%_);@_%_)"/>
    <numFmt numFmtId="258" formatCode="&quot;$&quot;#,##0_%_);\(&quot;$&quot;#,##0\)_%;&quot;$&quot;#,##0_%_);@_%_)"/>
    <numFmt numFmtId="259" formatCode="&quot;$&quot;#,##0.00_%_);\(&quot;$&quot;#,##0.00\)_%;&quot;$&quot;#,##0.00_%_);@_%_)"/>
    <numFmt numFmtId="260" formatCode="m/d/yy_%_)"/>
    <numFmt numFmtId="261" formatCode="0_%_);\(0\)_%;0_%_);@_%_)"/>
    <numFmt numFmtId="262" formatCode="0.0\%_);\(0.0\%\);0.0\%_);@_%_)"/>
    <numFmt numFmtId="263" formatCode="&quot;$&quot;#,##0_);\(&quot;$&quot;#,##0\)"/>
    <numFmt numFmtId="264" formatCode="0.0,,,"/>
    <numFmt numFmtId="265" formatCode="&quot;₩&quot;#,##0;&quot;₩&quot;\-#,##0"/>
    <numFmt numFmtId="266" formatCode="_-* #,##0\ _F_-;\-* #,##0\ _F_-;_-* &quot;-&quot;\ _F_-;_-@_-"/>
    <numFmt numFmtId="267" formatCode="_(* #,##0.00_);_(* \(#,##0.00\);_(* &quot;-&quot;??_);_(@_)"/>
    <numFmt numFmtId="268" formatCode="_(* #,##0_);_(* \(#,##0\);_(* &quot;-&quot;_);_(@_)"/>
    <numFmt numFmtId="269" formatCode="#.00"/>
    <numFmt numFmtId="270" formatCode="_(* #,##0_);_(* \(#,##0\);_(* &quot;-&quot;??_);_(@_)"/>
    <numFmt numFmtId="271" formatCode="0.0,,,\ ;[Red]\-0.0,,,"/>
    <numFmt numFmtId="272" formatCode="#,##0.000"/>
    <numFmt numFmtId="273" formatCode="#,##0,,."/>
    <numFmt numFmtId="274" formatCode="#,##0_-;&quot;△&quot;#,##0_-;\-"/>
    <numFmt numFmtId="275" formatCode="&quot;£&quot;\ #,##0_);[Red]\(&quot;£&quot;\ #,##0\)"/>
    <numFmt numFmtId="276" formatCode="&quot;¥&quot;\ #,##0_);[Red]\(&quot;¥&quot;\ #,##0\)"/>
    <numFmt numFmtId="277" formatCode="#,##0.0"/>
    <numFmt numFmtId="278" formatCode="#,##0&quot;포&quot;"/>
    <numFmt numFmtId="279" formatCode="#,##0&quot;Vial&quot;"/>
    <numFmt numFmtId="280" formatCode="0.00%_);\(0.00%\)"/>
    <numFmt numFmtId="281" formatCode="#,##0;[Red]\(#,##0\);\-"/>
    <numFmt numFmtId="282" formatCode="0.00_);\(0.00\)"/>
    <numFmt numFmtId="283" formatCode="&quot;$&quot;#,##0.00_);\(&quot;$&quot;#,##0.00\)"/>
    <numFmt numFmtId="284" formatCode="#,##0&quot;㎖&quot;"/>
    <numFmt numFmtId="285" formatCode="#,##0&quot;앰플&quot;"/>
    <numFmt numFmtId="286" formatCode="#,##0&quot;g&quot;"/>
    <numFmt numFmtId="287" formatCode="#0&quot;일&quot;"/>
    <numFmt numFmtId="288" formatCode="#,##0&quot;정&quot;"/>
    <numFmt numFmtId="289" formatCode="#,##0&quot;매&quot;"/>
    <numFmt numFmtId="290" formatCode="&quot;#&quot;##0"/>
    <numFmt numFmtId="291" formatCode="[Blue]#,##0.00;[Red]\-#,##0.00"/>
    <numFmt numFmtId="292" formatCode="#,##0&quot;캅셀&quot;"/>
    <numFmt numFmtId="293" formatCode="%#.00"/>
    <numFmt numFmtId="294" formatCode="_(* #,##0.0_);_(* \(#,##0.0\);_(* &quot;--- &quot;_)"/>
    <numFmt numFmtId="295" formatCode="#,##0.00&quot;W&quot;_);[Red]\(#,##0.00&quot;W&quot;\)"/>
    <numFmt numFmtId="296" formatCode="_ * #,##0.00_)&quot;W&quot;_ ;_ * \(#,##0.00\)&quot;W&quot;_ ;_ * &quot;-&quot;??_)&quot;W&quot;_ ;_ @_ "/>
    <numFmt numFmtId="297" formatCode="_ &quot;¡I&quot;* #,##0.00_ ;_ &quot;¡I&quot;* &quot;₩&quot;\!\-#,##0.00_ ;_ &quot;¡I&quot;* &quot;-&quot;??_ ;_ @_ "/>
    <numFmt numFmtId="298" formatCode="&quot;Cr$&quot;&quot;₩&quot;\!\ #,##0_);&quot;₩&quot;\!\(&quot;Cr$&quot;&quot;₩&quot;\!\ #,##0&quot;₩&quot;\!\)"/>
    <numFmt numFmtId="299" formatCode="_ * #,##0.00_)_W_ ;_ * \(#,##0.00\)_W_ ;_ * &quot;-&quot;??_)_W_ ;_ @_ "/>
    <numFmt numFmtId="300" formatCode="_-* #,##0.00_-;&quot;₩&quot;\!\-* #,##0.00_-;_-* &quot;-&quot;??_-;_-@_-"/>
    <numFmt numFmtId="301" formatCode="&quot;$&quot;&quot; &quot;#,##0_);\(&quot;$&quot;&quot; &quot;#,##0\);\-_)"/>
    <numFmt numFmtId="302" formatCode="0%_);\(0%\);\-_)"/>
    <numFmt numFmtId="303" formatCode="#,##0_);\(#,##0\);\-_)"/>
    <numFmt numFmtId="304" formatCode="&quot;$&quot;&quot; &quot;#,##0.0_);\(&quot;$&quot;&quot; &quot;#,##0.0\);\-_)"/>
    <numFmt numFmtId="305" formatCode="&quot;On&quot;;&quot;On&quot;;&quot;Off&quot;"/>
    <numFmt numFmtId="306" formatCode="[$€-2]\ #,##0.00_);[Red]\([$€-2]\ #,##0.00\)"/>
    <numFmt numFmtId="307" formatCode="_-* #,##0.0000_-;\-* #,##0.0000_-;_-* &quot;-&quot;_-;_-@_-"/>
    <numFmt numFmtId="308" formatCode="_ * #,##0.0_ ;_ * \-#,##0.0_ ;_ * &quot;-&quot;_ ;_ @_ "/>
    <numFmt numFmtId="309" formatCode="0.00000000%"/>
    <numFmt numFmtId="310" formatCode="0.000000000%"/>
    <numFmt numFmtId="311" formatCode="0.0000000000%"/>
    <numFmt numFmtId="312" formatCode="0.000000000000%"/>
    <numFmt numFmtId="313" formatCode="_-* #,##0.00000_-;\-* #,##0.00000_-;_-* &quot;-&quot;??_-;_-@_-"/>
    <numFmt numFmtId="314" formatCode="_-* #,##0.000000_-;\-* #,##0.000000_-;_-* &quot;-&quot;??_-;_-@_-"/>
    <numFmt numFmtId="315" formatCode="0.00_ "/>
    <numFmt numFmtId="316" formatCode="&quot;₩&quot;#,##0.00;[Red]&quot;₩&quot;&quot;₩&quot;&quot;₩&quot;\-#,##0.00"/>
    <numFmt numFmtId="317" formatCode="\+#,##0\ ;[Red]\-#,##0\ ;\-\ "/>
    <numFmt numFmtId="318" formatCode="\+#,##0.0\ ;[Red]\-#,##0.0\ ;\-\ "/>
    <numFmt numFmtId="319" formatCode="#,##0\ ;[Red]\-#,##0\ ;\-\ "/>
    <numFmt numFmtId="320" formatCode="#,##0.0\ ;[Red]\-#,##0.0\ ;\-\ "/>
    <numFmt numFmtId="321" formatCode="0\ ;[Red]\-0\ "/>
    <numFmt numFmtId="322" formatCode="_-* #,##0\ _D_M_-;\-* #,##0\ _D_M_-;_-* &quot;-&quot;\ _D_M_-;_-@_-"/>
    <numFmt numFmtId="323" formatCode="&quot;₩&quot;#,##0;[Red]&quot;₩&quot;&quot;₩&quot;&quot;₩&quot;&quot;₩&quot;\-#,##0"/>
    <numFmt numFmtId="324" formatCode="_-* #,##0.000000000000_-;\-* #,##0.000000000000_-;_-* &quot;-&quot;??_-;_-@_-"/>
    <numFmt numFmtId="325" formatCode="_-* #,##0.0000000000_-;\-* #,##0.0000000000_-;_-* &quot;-&quot;_-;_-@_-"/>
    <numFmt numFmtId="326" formatCode="_-* #\!\,##0&quot;₩&quot;\!\ _P_t_s_-;&quot;₩&quot;\!\-* #\!\,##0&quot;₩&quot;\!\ _P_t_s_-;_-* &quot;-&quot;&quot;₩&quot;\!\ _P_t_s_-;_-@_-"/>
    <numFmt numFmtId="327" formatCode="_-* #\!\,##0\!.00&quot;₩&quot;\!\ _P_t_s_-;&quot;₩&quot;\!\-* #\!\,##0\!.00&quot;₩&quot;\!\ _P_t_s_-;_-* &quot;-&quot;??&quot;₩&quot;\!\ _P_t_s_-;_-@_-"/>
    <numFmt numFmtId="328" formatCode="mmmmm"/>
    <numFmt numFmtId="329" formatCode="&quot;R$&quot;#,##0_);\(&quot;R$&quot;#,##0\)"/>
    <numFmt numFmtId="330" formatCode="_-* #\!\,##0&quot;₩&quot;\!\ &quot;Pts&quot;_-;&quot;₩&quot;\!\-* #\!\,##0&quot;₩&quot;\!\ &quot;Pts&quot;_-;_-* &quot;-&quot;&quot;₩&quot;\!\ &quot;Pts&quot;_-;_-@_-"/>
    <numFmt numFmtId="331" formatCode="_-* #\!\,##0\!.00&quot;₩&quot;\!\ &quot;Pts&quot;_-;&quot;₩&quot;\!\-* #\!\,##0\!.00&quot;₩&quot;\!\ &quot;Pts&quot;_-;_-* &quot;-&quot;??&quot;₩&quot;\!\ &quot;Pts&quot;_-;_-@_-"/>
    <numFmt numFmtId="332" formatCode="&quot;SFr.&quot;#,##0;[Red]&quot;SFr.&quot;\-#,##0"/>
    <numFmt numFmtId="333" formatCode="0.0%_);\(0.0%\)"/>
    <numFmt numFmtId="334" formatCode="_-* #,##0.00\ _F_-;\-* #,##0.00\ _F_-;_-* &quot;-&quot;??\ _F_-;_-@_-"/>
    <numFmt numFmtId="335" formatCode="d/m/yy\ "/>
    <numFmt numFmtId="336" formatCode="d/m/yyyy\ "/>
    <numFmt numFmtId="337" formatCode="_(* #,##0.0,_);_(* \(#,##0.0,\);_(* &quot;-&quot;_);_(@_)"/>
    <numFmt numFmtId="338" formatCode="d/m/yy"/>
    <numFmt numFmtId="339" formatCode="_-&quot;₩&quot;\ * #,##0.00_-;\-&quot;₩&quot;\ * #,##0.00_-;_-&quot;₩&quot;\ * &quot;-&quot;??_-;_-@_-"/>
    <numFmt numFmtId="340" formatCode="&quot;DM&quot;#,##0.00;[Red]\-&quot;DM&quot;#,##0.00"/>
    <numFmt numFmtId="341" formatCode="_(&quot;₩&quot;* #,##0_);_(&quot;₩&quot;* \(#,##0\);_(&quot;₩&quot;* &quot;-&quot;_);_(@_)"/>
    <numFmt numFmtId="342" formatCode="0.000"/>
    <numFmt numFmtId="343" formatCode="#,##0.000,,;\(\-\)#,##0.000,,"/>
    <numFmt numFmtId="344" formatCode="#,##0.0,,;\(\-\)#,##0.0,,"/>
  </numFmts>
  <fonts count="439">
    <font>
      <sz val="10"/>
      <color theme="1"/>
      <name val="Arial"/>
      <family val="2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11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12"/>
      <name val="Arial"/>
      <family val="2"/>
    </font>
    <font>
      <u/>
      <sz val="10"/>
      <color indexed="12"/>
      <name val="Arial"/>
      <family val="2"/>
    </font>
    <font>
      <sz val="10"/>
      <name val="굴림"/>
      <family val="3"/>
      <charset val="129"/>
    </font>
    <font>
      <sz val="9"/>
      <name val="Arial"/>
      <family val="2"/>
    </font>
    <font>
      <u/>
      <sz val="12"/>
      <name val="Arial"/>
      <family val="2"/>
    </font>
    <font>
      <b/>
      <sz val="12"/>
      <name val="Arial"/>
      <family val="2"/>
    </font>
    <font>
      <sz val="11"/>
      <name val="굴림"/>
      <family val="3"/>
      <charset val="129"/>
    </font>
    <font>
      <b/>
      <sz val="12"/>
      <color indexed="53"/>
      <name val="Arial"/>
      <family val="2"/>
    </font>
    <font>
      <u/>
      <sz val="9"/>
      <name val="Arial"/>
      <family val="2"/>
    </font>
    <font>
      <b/>
      <sz val="15"/>
      <color indexed="56"/>
      <name val="돋움"/>
      <family val="3"/>
      <charset val="129"/>
    </font>
    <font>
      <sz val="10"/>
      <color indexed="9"/>
      <name val="Arial"/>
      <family val="2"/>
    </font>
    <font>
      <b/>
      <sz val="15"/>
      <color indexed="56"/>
      <name val="Arial"/>
      <family val="2"/>
    </font>
    <font>
      <sz val="18"/>
      <color indexed="10"/>
      <name val="Arial"/>
      <family val="2"/>
    </font>
    <font>
      <b/>
      <sz val="14"/>
      <name val="굴림"/>
      <family val="3"/>
      <charset val="129"/>
    </font>
    <font>
      <u/>
      <sz val="10"/>
      <name val="Arial"/>
      <family val="2"/>
    </font>
    <font>
      <b/>
      <sz val="12"/>
      <color indexed="53"/>
      <name val="돋움"/>
      <family val="3"/>
      <charset val="129"/>
    </font>
    <font>
      <b/>
      <sz val="20"/>
      <name val="Arial"/>
      <family val="2"/>
    </font>
    <font>
      <sz val="9"/>
      <color indexed="9"/>
      <name val="Arial"/>
      <family val="2"/>
    </font>
    <font>
      <sz val="8"/>
      <color indexed="9"/>
      <name val="Arial"/>
      <family val="2"/>
    </font>
    <font>
      <sz val="8"/>
      <name val="Arial"/>
      <family val="2"/>
    </font>
    <font>
      <b/>
      <sz val="9"/>
      <color indexed="9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8"/>
      <name val="Arial"/>
      <family val="2"/>
    </font>
    <font>
      <b/>
      <sz val="9"/>
      <name val="HY견고딕"/>
      <family val="1"/>
      <charset val="129"/>
    </font>
    <font>
      <b/>
      <i/>
      <sz val="12"/>
      <name val="Arial"/>
      <family val="2"/>
    </font>
    <font>
      <b/>
      <sz val="14"/>
      <name val="Arial"/>
      <family val="2"/>
    </font>
    <font>
      <sz val="8"/>
      <name val="굴림"/>
      <family val="3"/>
      <charset val="129"/>
    </font>
    <font>
      <sz val="12"/>
      <color indexed="10"/>
      <name val="Arial"/>
      <family val="2"/>
    </font>
    <font>
      <sz val="10"/>
      <color indexed="10"/>
      <name val="Arial"/>
      <family val="2"/>
    </font>
    <font>
      <sz val="12"/>
      <name val="바탕체"/>
      <family val="1"/>
      <charset val="129"/>
    </font>
    <font>
      <sz val="10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sz val="9"/>
      <color indexed="9"/>
      <name val="굴림"/>
      <family val="3"/>
      <charset val="129"/>
    </font>
    <font>
      <sz val="10"/>
      <color indexed="8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sz val="8"/>
      <color indexed="9"/>
      <name val="굴림"/>
      <family val="3"/>
      <charset val="129"/>
    </font>
    <font>
      <sz val="8"/>
      <color indexed="8"/>
      <name val="Arial"/>
      <family val="2"/>
    </font>
    <font>
      <sz val="7"/>
      <color indexed="9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2"/>
      <name val="돋움"/>
      <family val="3"/>
      <charset val="129"/>
    </font>
    <font>
      <b/>
      <sz val="8"/>
      <name val="굴림"/>
      <family val="3"/>
      <charset val="129"/>
    </font>
    <font>
      <sz val="14"/>
      <name val="굴림"/>
      <family val="3"/>
      <charset val="129"/>
    </font>
    <font>
      <sz val="5.5"/>
      <name val="Arial"/>
      <family val="2"/>
    </font>
    <font>
      <sz val="6"/>
      <name val="Arial"/>
      <family val="2"/>
    </font>
    <font>
      <b/>
      <u/>
      <sz val="8"/>
      <color indexed="9"/>
      <name val="Arial"/>
      <family val="2"/>
    </font>
    <font>
      <b/>
      <u/>
      <sz val="8"/>
      <color indexed="10"/>
      <name val="Arial"/>
      <family val="2"/>
    </font>
    <font>
      <sz val="6"/>
      <name val="굴림"/>
      <family val="3"/>
      <charset val="129"/>
    </font>
    <font>
      <b/>
      <u/>
      <sz val="14"/>
      <color indexed="9"/>
      <name val="Arial"/>
      <family val="2"/>
    </font>
    <font>
      <b/>
      <sz val="9"/>
      <name val="돋움"/>
      <family val="3"/>
      <charset val="129"/>
    </font>
    <font>
      <b/>
      <sz val="8"/>
      <name val="돋움"/>
      <family val="3"/>
      <charset val="129"/>
    </font>
    <font>
      <b/>
      <sz val="15"/>
      <color indexed="10"/>
      <name val="Arial"/>
      <family val="2"/>
    </font>
    <font>
      <b/>
      <sz val="10"/>
      <name val="굴림"/>
      <family val="3"/>
      <charset val="129"/>
    </font>
    <font>
      <b/>
      <sz val="10"/>
      <color indexed="10"/>
      <name val="Arial"/>
      <family val="2"/>
    </font>
    <font>
      <i/>
      <sz val="8"/>
      <color indexed="10"/>
      <name val="Arial"/>
      <family val="2"/>
    </font>
    <font>
      <b/>
      <sz val="8"/>
      <color indexed="13"/>
      <name val="Arial"/>
      <family val="2"/>
    </font>
    <font>
      <b/>
      <sz val="10"/>
      <name val="Arial"/>
      <family val="2"/>
    </font>
    <font>
      <sz val="8"/>
      <color indexed="12"/>
      <name val="Arial"/>
      <family val="2"/>
    </font>
    <font>
      <sz val="15"/>
      <color indexed="9"/>
      <name val="Arial"/>
      <family val="2"/>
    </font>
    <font>
      <vertAlign val="superscript"/>
      <sz val="10"/>
      <name val="Arial"/>
      <family val="2"/>
    </font>
    <font>
      <sz val="7"/>
      <color indexed="10"/>
      <name val="Arial"/>
      <family val="2"/>
    </font>
    <font>
      <b/>
      <sz val="9"/>
      <color indexed="10"/>
      <name val="Arial"/>
      <family val="2"/>
    </font>
    <font>
      <sz val="9"/>
      <color indexed="10"/>
      <name val="Arial"/>
      <family val="2"/>
    </font>
    <font>
      <b/>
      <sz val="8"/>
      <name val="굴림체"/>
      <family val="3"/>
      <charset val="129"/>
    </font>
    <font>
      <sz val="14"/>
      <name val="Arial"/>
      <family val="2"/>
    </font>
    <font>
      <b/>
      <sz val="10"/>
      <color indexed="9"/>
      <name val="Arial"/>
      <family val="2"/>
    </font>
    <font>
      <sz val="9.5"/>
      <name val="Arial"/>
      <family val="2"/>
    </font>
    <font>
      <b/>
      <sz val="9.5"/>
      <name val="Arial"/>
      <family val="2"/>
    </font>
    <font>
      <b/>
      <sz val="9.5"/>
      <name val="돋움"/>
      <family val="3"/>
      <charset val="129"/>
    </font>
    <font>
      <sz val="9"/>
      <color indexed="12"/>
      <name val="Arial"/>
      <family val="2"/>
    </font>
    <font>
      <b/>
      <sz val="15"/>
      <name val="Arial"/>
      <family val="2"/>
    </font>
    <font>
      <sz val="11"/>
      <color indexed="8"/>
      <name val="맑은 고딕"/>
      <family val="3"/>
      <charset val="129"/>
    </font>
    <font>
      <sz val="12"/>
      <name val="¹UAAA¼"/>
      <family val="1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sz val="12"/>
      <name val="뼻뮝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0"/>
      <name val="MS Sans Serif"/>
      <family val="2"/>
    </font>
    <font>
      <sz val="10"/>
      <name val="MS Sans Serif"/>
      <family val="2"/>
    </font>
    <font>
      <sz val="1"/>
      <color indexed="18"/>
      <name val="Courier"/>
      <family val="3"/>
    </font>
    <font>
      <sz val="12"/>
      <name val="??????"/>
      <family val="3"/>
    </font>
    <font>
      <sz val="12"/>
      <name val="奔覆眉"/>
      <family val="3"/>
      <charset val="129"/>
    </font>
    <font>
      <sz val="11"/>
      <name val="돋?o"/>
      <family val="3"/>
      <charset val="129"/>
    </font>
    <font>
      <sz val="11"/>
      <name val="￥i￠￢￠?o"/>
      <family val="3"/>
      <charset val="129"/>
    </font>
    <font>
      <sz val="12"/>
      <name val="System"/>
      <family val="2"/>
      <charset val="129"/>
    </font>
    <font>
      <sz val="12"/>
      <name val="ⓒoUAAA¨u"/>
      <family val="1"/>
      <charset val="129"/>
    </font>
    <font>
      <sz val="10"/>
      <name val="Helv"/>
      <family val="2"/>
    </font>
    <font>
      <sz val="10"/>
      <name val="바탕체"/>
      <family val="1"/>
      <charset val="129"/>
    </font>
    <font>
      <sz val="12"/>
      <name val="굴림체"/>
      <family val="3"/>
      <charset val="129"/>
    </font>
    <font>
      <sz val="10"/>
      <color indexed="10"/>
      <name val="굴림"/>
      <family val="3"/>
      <charset val="129"/>
    </font>
    <font>
      <b/>
      <sz val="1"/>
      <color indexed="8"/>
      <name val="Courier"/>
      <family val="3"/>
    </font>
    <font>
      <sz val="10"/>
      <name val="PragmaticaCTT"/>
      <family val="1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sz val="11"/>
      <name val="돋움체"/>
      <family val="3"/>
      <charset val="129"/>
    </font>
    <font>
      <sz val="11"/>
      <name val="바탕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Times New Roman"/>
      <family val="1"/>
    </font>
    <font>
      <sz val="10"/>
      <color indexed="24"/>
      <name val="MS Sans Serif"/>
      <family val="2"/>
    </font>
    <font>
      <sz val="11"/>
      <name val="ＭＳ Ｐゴシック"/>
      <family val="2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2"/>
      <name val="¡¾¨????÷A¨?"/>
      <family val="3"/>
      <charset val="129"/>
    </font>
    <font>
      <sz val="12"/>
      <name val="¡¾¨ù¢¬©÷A¨ù"/>
      <family val="3"/>
      <charset val="129"/>
    </font>
    <font>
      <sz val="12"/>
      <name val="±¼¸²Ã¼"/>
      <family val="3"/>
      <charset val="129"/>
    </font>
    <font>
      <sz val="11"/>
      <name val="±¼¸²Ã¼"/>
      <family val="3"/>
      <charset val="129"/>
    </font>
    <font>
      <sz val="11"/>
      <name val="µ¸¿ò"/>
      <family val="3"/>
      <charset val="129"/>
    </font>
    <font>
      <sz val="11"/>
      <name val="±¼¸²A¼"/>
      <family val="3"/>
      <charset val="129"/>
    </font>
    <font>
      <sz val="10"/>
      <name val="MS Serif"/>
      <family val="1"/>
    </font>
    <font>
      <u val="doubleAccounting"/>
      <sz val="10"/>
      <name val="Arial"/>
      <family val="2"/>
    </font>
    <font>
      <sz val="10"/>
      <color indexed="16"/>
      <name val="MS Serif"/>
      <family val="1"/>
    </font>
    <font>
      <b/>
      <sz val="18"/>
      <name val="Arial"/>
      <family val="2"/>
    </font>
    <font>
      <b/>
      <i/>
      <sz val="22"/>
      <name val="Times New Roman"/>
      <family val="1"/>
    </font>
    <font>
      <u/>
      <sz val="8.4"/>
      <color indexed="12"/>
      <name val="Arial"/>
      <family val="2"/>
    </font>
    <font>
      <b/>
      <sz val="16"/>
      <name val="Times New Roman"/>
      <family val="1"/>
    </font>
    <font>
      <sz val="10"/>
      <color indexed="12"/>
      <name val="Arial"/>
      <family val="2"/>
    </font>
    <font>
      <sz val="10"/>
      <name val="Times New Roman"/>
      <family val="1"/>
    </font>
    <font>
      <u/>
      <sz val="10"/>
      <color indexed="9"/>
      <name val="Arial"/>
      <family val="2"/>
    </font>
    <font>
      <b/>
      <sz val="14"/>
      <color indexed="24"/>
      <name val="Book Antiqua"/>
      <family val="1"/>
    </font>
    <font>
      <sz val="7"/>
      <name val="Small Fonts"/>
      <family val="2"/>
    </font>
    <font>
      <sz val="12"/>
      <name val="Helv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i/>
      <sz val="14"/>
      <name val="Times New Roman"/>
      <family val="1"/>
    </font>
    <font>
      <b/>
      <sz val="22"/>
      <name val="Book Antiqua"/>
      <family val="1"/>
    </font>
    <font>
      <u val="singleAccounting"/>
      <sz val="10"/>
      <name val="Arial"/>
      <family val="2"/>
    </font>
    <font>
      <b/>
      <sz val="8"/>
      <color indexed="8"/>
      <name val="Helv"/>
      <family val="2"/>
    </font>
    <font>
      <b/>
      <sz val="11"/>
      <name val="Times New Roman"/>
      <family val="1"/>
    </font>
    <font>
      <sz val="12"/>
      <name val="ｱｼｸｲﾃｼ"/>
      <family val="3"/>
    </font>
    <font>
      <sz val="12"/>
      <name val="Tms Rmn"/>
      <family val="1"/>
    </font>
    <font>
      <sz val="11"/>
      <color indexed="8"/>
      <name val="돋움"/>
      <family val="3"/>
      <charset val="129"/>
    </font>
    <font>
      <b/>
      <sz val="15"/>
      <color indexed="8"/>
      <name val="Arial"/>
      <family val="2"/>
    </font>
    <font>
      <i/>
      <sz val="9"/>
      <name val="Arial"/>
      <family val="2"/>
    </font>
    <font>
      <b/>
      <u/>
      <sz val="14"/>
      <color indexed="10"/>
      <name val="Arial"/>
      <family val="2"/>
    </font>
    <font>
      <sz val="12"/>
      <color indexed="9"/>
      <name val="Arial"/>
      <family val="2"/>
    </font>
    <font>
      <b/>
      <sz val="9"/>
      <color indexed="53"/>
      <name val="Arial"/>
      <family val="2"/>
    </font>
    <font>
      <b/>
      <sz val="16"/>
      <color indexed="9"/>
      <name val="Arial"/>
      <family val="2"/>
    </font>
    <font>
      <b/>
      <sz val="16"/>
      <color indexed="56"/>
      <name val="Arial"/>
      <family val="2"/>
    </font>
    <font>
      <u/>
      <sz val="11"/>
      <name val="Arial"/>
      <family val="2"/>
    </font>
    <font>
      <sz val="9"/>
      <name val="HY견고딕"/>
      <family val="1"/>
      <charset val="129"/>
    </font>
    <font>
      <b/>
      <sz val="8"/>
      <name val="HY견고딕"/>
      <family val="1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0"/>
      <name val="돋움"/>
      <family val="3"/>
      <charset val="129"/>
    </font>
    <font>
      <sz val="9"/>
      <name val="돋움"/>
      <family val="3"/>
      <charset val="129"/>
    </font>
    <font>
      <sz val="8"/>
      <name val="맑은 고딕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9"/>
      <name val="Arial"/>
      <family val="2"/>
    </font>
    <font>
      <b/>
      <sz val="14"/>
      <color indexed="53"/>
      <name val="Arial"/>
      <family val="2"/>
    </font>
    <font>
      <u/>
      <sz val="14"/>
      <name val="Arial"/>
      <family val="2"/>
    </font>
    <font>
      <b/>
      <sz val="11"/>
      <name val="돋움"/>
      <family val="3"/>
      <charset val="129"/>
    </font>
    <font>
      <sz val="10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2"/>
      <name val="맑은 고딕"/>
      <family val="3"/>
      <charset val="129"/>
    </font>
    <font>
      <sz val="9"/>
      <name val="맑은 고딕"/>
      <family val="3"/>
      <charset val="129"/>
    </font>
    <font>
      <u/>
      <sz val="12"/>
      <name val="맑은 고딕"/>
      <family val="3"/>
      <charset val="129"/>
    </font>
    <font>
      <u/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9"/>
      <name val="맑은 고딕"/>
      <family val="3"/>
      <charset val="129"/>
    </font>
    <font>
      <u/>
      <sz val="9"/>
      <name val="맑은 고딕"/>
      <family val="3"/>
      <charset val="129"/>
    </font>
    <font>
      <vertAlign val="superscript"/>
      <sz val="9"/>
      <name val="굴림"/>
      <family val="3"/>
      <charset val="129"/>
    </font>
    <font>
      <b/>
      <sz val="9"/>
      <color indexed="12"/>
      <name val="Arial"/>
      <family val="2"/>
    </font>
    <font>
      <b/>
      <sz val="14"/>
      <color indexed="9"/>
      <name val="HY헤드라인M"/>
      <family val="1"/>
      <charset val="129"/>
    </font>
    <font>
      <b/>
      <sz val="15"/>
      <color indexed="56"/>
      <name val="HY헤드라인M"/>
      <family val="1"/>
      <charset val="129"/>
    </font>
    <font>
      <sz val="10"/>
      <name val="맑은 고딕"/>
      <family val="3"/>
      <charset val="129"/>
    </font>
    <font>
      <b/>
      <sz val="12"/>
      <color indexed="53"/>
      <name val="맑은 고딕"/>
      <family val="3"/>
      <charset val="129"/>
    </font>
    <font>
      <b/>
      <sz val="12"/>
      <color indexed="53"/>
      <name val="맑은 고딕"/>
      <family val="3"/>
      <charset val="129"/>
    </font>
    <font>
      <sz val="10"/>
      <color indexed="8"/>
      <name val="HY헤드라인M"/>
      <family val="1"/>
      <charset val="129"/>
    </font>
    <font>
      <vertAlign val="superscript"/>
      <sz val="9"/>
      <name val="Arial"/>
      <family val="2"/>
    </font>
    <font>
      <sz val="10"/>
      <color indexed="8"/>
      <name val="Arial"/>
      <family val="2"/>
    </font>
    <font>
      <b/>
      <sz val="15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</font>
    <font>
      <sz val="26"/>
      <name val="돋움"/>
      <family val="3"/>
      <charset val="129"/>
    </font>
    <font>
      <sz val="8"/>
      <color indexed="9"/>
      <name val="돋움"/>
      <family val="3"/>
      <charset val="129"/>
    </font>
    <font>
      <b/>
      <vertAlign val="superscript"/>
      <sz val="9"/>
      <name val="Arial"/>
      <family val="2"/>
    </font>
    <font>
      <b/>
      <sz val="15"/>
      <color indexed="56"/>
      <name val="맑은 고딕"/>
      <family val="3"/>
      <charset val="129"/>
    </font>
    <font>
      <sz val="12"/>
      <name val="굴림"/>
      <family val="3"/>
      <charset val="129"/>
    </font>
    <font>
      <b/>
      <i/>
      <sz val="9"/>
      <name val="HY견고딕"/>
      <family val="1"/>
      <charset val="129"/>
    </font>
    <font>
      <b/>
      <vertAlign val="superscript"/>
      <sz val="9"/>
      <name val="HY견고딕"/>
      <family val="1"/>
      <charset val="129"/>
    </font>
    <font>
      <vertAlign val="superscript"/>
      <sz val="9"/>
      <color indexed="9"/>
      <name val="돋움"/>
      <family val="3"/>
      <charset val="129"/>
    </font>
    <font>
      <sz val="10"/>
      <color theme="1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theme="0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돋움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돋움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돋움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theme="0"/>
      <name val="돋움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rgb="FFFA7D00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rgb="FF3F3F76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5"/>
      <color theme="3"/>
      <name val="돋움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theme="3"/>
      <name val="돋움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theme="3"/>
      <name val="돋움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rgb="FF006100"/>
      <name val="돋움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rgb="FF3F3F3F"/>
      <name val="돋움"/>
      <family val="3"/>
      <charset val="129"/>
    </font>
    <font>
      <sz val="10"/>
      <color theme="1"/>
      <name val="맑은 고딕"/>
      <family val="3"/>
      <charset val="129"/>
    </font>
    <font>
      <sz val="9"/>
      <color theme="1"/>
      <name val="Arial"/>
      <family val="2"/>
    </font>
    <font>
      <b/>
      <u/>
      <sz val="14"/>
      <color rgb="FFFF0000"/>
      <name val="돋움"/>
      <family val="3"/>
      <charset val="129"/>
    </font>
    <font>
      <b/>
      <sz val="9"/>
      <color rgb="FFFF0000"/>
      <name val="Arial"/>
      <family val="2"/>
    </font>
    <font>
      <sz val="9"/>
      <color rgb="FFFF0000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vertAlign val="superscript"/>
      <sz val="9"/>
      <color rgb="FFFF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sz val="8"/>
      <color rgb="FFFF0000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13"/>
      <name val="바탕체"/>
      <family val="1"/>
      <charset val="129"/>
    </font>
    <font>
      <i/>
      <sz val="12"/>
      <name val="바탕체"/>
      <family val="1"/>
      <charset val="129"/>
    </font>
    <font>
      <sz val="11"/>
      <color indexed="9"/>
      <name val="돋움"/>
      <family val="3"/>
      <charset val="129"/>
    </font>
    <font>
      <sz val="11"/>
      <color indexed="16"/>
      <name val="돋움"/>
      <family val="3"/>
      <charset val="129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8"/>
      <name val="Palatino"/>
      <family val="1"/>
    </font>
    <font>
      <b/>
      <sz val="11"/>
      <color indexed="8"/>
      <name val="돋움"/>
      <family val="3"/>
      <charset val="129"/>
    </font>
    <font>
      <sz val="7"/>
      <name val="Palatino"/>
      <family val="1"/>
    </font>
    <font>
      <sz val="11"/>
      <color indexed="17"/>
      <name val="돋움"/>
      <family val="3"/>
      <charset val="129"/>
    </font>
    <font>
      <i/>
      <sz val="14"/>
      <name val="Palatino"/>
      <family val="1"/>
    </font>
    <font>
      <b/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u/>
      <sz val="18"/>
      <name val="Times New Roman"/>
      <family val="1"/>
    </font>
    <font>
      <b/>
      <sz val="11"/>
      <color indexed="63"/>
      <name val="돋움"/>
      <family val="3"/>
      <charset val="129"/>
    </font>
    <font>
      <sz val="10"/>
      <color indexed="16"/>
      <name val="Helvetica-Black"/>
      <family val="2"/>
    </font>
    <font>
      <b/>
      <u/>
      <sz val="10"/>
      <name val="Arial"/>
      <family val="2"/>
    </font>
    <font>
      <sz val="10"/>
      <name val="Tms Rmn"/>
      <family val="1"/>
    </font>
    <font>
      <b/>
      <sz val="18"/>
      <color indexed="62"/>
      <name val="맑은 고딕"/>
      <family val="3"/>
      <charset val="129"/>
    </font>
    <font>
      <b/>
      <sz val="9"/>
      <name val="Palatino"/>
      <family val="1"/>
    </font>
    <font>
      <sz val="9"/>
      <color indexed="21"/>
      <name val="Helvetica-Black"/>
      <family val="2"/>
    </font>
    <font>
      <sz val="9"/>
      <name val="Helvetica-Black"/>
      <family val="2"/>
    </font>
    <font>
      <sz val="11"/>
      <color indexed="10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1"/>
      <color indexed="36"/>
      <name val="돋움"/>
      <family val="3"/>
      <charset val="129"/>
    </font>
    <font>
      <b/>
      <u/>
      <sz val="10"/>
      <name val="돋움"/>
      <family val="3"/>
      <charset val="129"/>
    </font>
    <font>
      <u/>
      <sz val="9"/>
      <color indexed="36"/>
      <name val="바탕체"/>
      <family val="1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8"/>
      <color indexed="9"/>
      <name val="Arial"/>
      <family val="2"/>
    </font>
    <font>
      <b/>
      <sz val="10"/>
      <color indexed="9"/>
      <name val="돋움"/>
      <family val="3"/>
      <charset val="129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rgb="FFFF0000"/>
      <name val="Arial"/>
      <family val="2"/>
    </font>
    <font>
      <sz val="10"/>
      <name val="맑은 고딕"/>
      <family val="3"/>
      <charset val="129"/>
      <scheme val="minor"/>
    </font>
    <font>
      <sz val="7.5"/>
      <name val="굴림"/>
      <family val="3"/>
      <charset val="129"/>
    </font>
    <font>
      <b/>
      <sz val="10"/>
      <color indexed="53"/>
      <name val="Arial"/>
      <family val="2"/>
    </font>
    <font>
      <b/>
      <sz val="10"/>
      <color indexed="53"/>
      <name val="맑은 고딕"/>
      <family val="3"/>
      <charset val="129"/>
    </font>
    <font>
      <b/>
      <sz val="18"/>
      <color theme="3"/>
      <name val="맑은 고딕"/>
      <family val="2"/>
      <charset val="129"/>
      <scheme val="major"/>
    </font>
    <font>
      <sz val="11"/>
      <color indexed="12"/>
      <name val="Times New Roman"/>
      <family val="1"/>
    </font>
    <font>
      <sz val="11"/>
      <name val="돋움"/>
      <family val="3"/>
    </font>
    <font>
      <sz val="10"/>
      <name val="바탕"/>
      <family val="1"/>
      <charset val="129"/>
    </font>
    <font>
      <sz val="12"/>
      <name val="돋움체"/>
      <family val="3"/>
      <charset val="129"/>
    </font>
    <font>
      <sz val="12"/>
      <name val="官帕眉"/>
      <family val="3"/>
      <charset val="129"/>
    </font>
    <font>
      <sz val="10"/>
      <color indexed="8"/>
      <name val="MS P????"/>
      <family val="3"/>
      <charset val="255"/>
    </font>
    <font>
      <sz val="9"/>
      <name val="Geneva"/>
      <family val="2"/>
    </font>
    <font>
      <sz val="10"/>
      <color indexed="9"/>
      <name val="Times New Roman"/>
      <family val="1"/>
    </font>
    <font>
      <i/>
      <sz val="10"/>
      <color indexed="13"/>
      <name val="Times New Roman"/>
      <family val="1"/>
    </font>
    <font>
      <i/>
      <sz val="10"/>
      <color indexed="13"/>
      <name val="Arial"/>
      <family val="2"/>
    </font>
    <font>
      <sz val="10"/>
      <color indexed="13"/>
      <name val="Times New Roman"/>
      <family val="1"/>
    </font>
    <font>
      <sz val="10"/>
      <color indexed="13"/>
      <name val="Arial"/>
      <family val="2"/>
    </font>
    <font>
      <b/>
      <i/>
      <sz val="9"/>
      <name val="Times New Roman"/>
      <family val="1"/>
    </font>
    <font>
      <b/>
      <i/>
      <sz val="9"/>
      <name val="Arial"/>
      <family val="2"/>
    </font>
    <font>
      <b/>
      <sz val="9"/>
      <name val="Times New Roman"/>
      <family val="1"/>
    </font>
    <font>
      <sz val="8"/>
      <name val="Times New Roman"/>
      <family val="1"/>
    </font>
    <font>
      <i/>
      <sz val="10"/>
      <name val="Times New Roman"/>
      <family val="1"/>
    </font>
    <font>
      <i/>
      <sz val="10"/>
      <name val="Arial"/>
      <family val="2"/>
    </font>
    <font>
      <sz val="10"/>
      <name val="Arial Narrow"/>
      <family val="2"/>
    </font>
    <font>
      <b/>
      <sz val="12"/>
      <name val="돋움체"/>
      <family val="3"/>
      <charset val="129"/>
    </font>
    <font>
      <sz val="14"/>
      <name val="바탕체"/>
      <family val="1"/>
      <charset val="129"/>
    </font>
    <font>
      <sz val="7"/>
      <name val="바탕체"/>
      <family val="1"/>
      <charset val="129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u/>
      <sz val="16"/>
      <name val="굴림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官?眉"/>
      <family val="3"/>
      <charset val="129"/>
    </font>
    <font>
      <sz val="14"/>
      <color indexed="12"/>
      <name val="궁서"/>
      <family val="1"/>
      <charset val="129"/>
    </font>
    <font>
      <sz val="12"/>
      <name val="명조"/>
      <family val="3"/>
      <charset val="129"/>
    </font>
    <font>
      <b/>
      <sz val="14"/>
      <color indexed="8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name val="標準ゴシック"/>
      <family val="3"/>
      <charset val="255"/>
    </font>
    <font>
      <sz val="11"/>
      <name val="바탕체"/>
      <family val="1"/>
      <charset val="129"/>
    </font>
    <font>
      <u/>
      <sz val="11"/>
      <color indexed="12"/>
      <name val="돋움"/>
      <family val="3"/>
      <charset val="129"/>
    </font>
    <font>
      <u/>
      <sz val="11"/>
      <color indexed="12"/>
      <name val="돋움"/>
      <family val="3"/>
    </font>
    <font>
      <u/>
      <sz val="11"/>
      <color theme="10"/>
      <name val="맑은 고딕"/>
      <family val="3"/>
      <charset val="129"/>
    </font>
    <font>
      <sz val="11"/>
      <name val="￠R¨u¡§u¡E¡þ¨I¡AA¡§u"/>
      <family val="3"/>
      <charset val="129"/>
    </font>
    <font>
      <sz val="12"/>
      <name val="¡¾¨u￠￢ⓒ÷A¨u"/>
      <family val="3"/>
      <charset val="129"/>
    </font>
    <font>
      <sz val="9"/>
      <color indexed="12"/>
      <name val="Times New Roman"/>
      <family val="1"/>
    </font>
    <font>
      <sz val="10"/>
      <name val="±¼¸"/>
      <family val="3"/>
      <charset val="129"/>
    </font>
    <font>
      <sz val="10"/>
      <name val="±¼¸²Ã¼"/>
      <family val="3"/>
      <charset val="129"/>
    </font>
    <font>
      <sz val="10"/>
      <name val="µ¸m"/>
      <family val="3"/>
      <charset val="129"/>
    </font>
    <font>
      <sz val="10"/>
      <name val="µ¸¿òÃ¼"/>
      <family val="3"/>
    </font>
    <font>
      <sz val="12"/>
      <name val="¹Ùm"/>
      <family val="1"/>
      <charset val="129"/>
    </font>
    <font>
      <sz val="11"/>
      <color indexed="20"/>
      <name val="Calibri"/>
      <family val="2"/>
    </font>
    <font>
      <sz val="8"/>
      <color indexed="12"/>
      <name val="Tms Rmn"/>
      <family val="1"/>
    </font>
    <font>
      <b/>
      <sz val="12"/>
      <name val="Times New Roman"/>
      <family val="1"/>
    </font>
    <font>
      <sz val="12"/>
      <name val="¨IoUAAA¡§u"/>
      <family val="1"/>
      <charset val="129"/>
    </font>
    <font>
      <sz val="8"/>
      <name val="¹UAAA¼"/>
      <family val="1"/>
      <charset val="129"/>
    </font>
    <font>
      <sz val="11"/>
      <name val="Helv"/>
      <family val="2"/>
    </font>
    <font>
      <b/>
      <sz val="11"/>
      <color indexed="52"/>
      <name val="Calibri"/>
      <family val="2"/>
    </font>
    <font>
      <sz val="10"/>
      <color indexed="18"/>
      <name val="Times New Roman"/>
      <family val="1"/>
    </font>
    <font>
      <b/>
      <sz val="11"/>
      <color indexed="9"/>
      <name val="Calibri"/>
      <family val="2"/>
    </font>
    <font>
      <u/>
      <sz val="11"/>
      <color indexed="12"/>
      <name val="μ，?o"/>
      <family val="1"/>
      <charset val="255"/>
    </font>
    <font>
      <b/>
      <sz val="10"/>
      <name val="Palatino"/>
      <family val="1"/>
    </font>
    <font>
      <sz val="10"/>
      <name val="Arial CE"/>
      <family val="2"/>
      <charset val="238"/>
    </font>
    <font>
      <i/>
      <sz val="11"/>
      <color indexed="23"/>
      <name val="Calibri"/>
      <family val="2"/>
    </font>
    <font>
      <b/>
      <sz val="1"/>
      <color indexed="23"/>
      <name val="Courier"/>
      <family val="3"/>
    </font>
    <font>
      <u/>
      <sz val="10"/>
      <color indexed="36"/>
      <name val="Arial"/>
      <family val="2"/>
    </font>
    <font>
      <sz val="11"/>
      <color indexed="17"/>
      <name val="Calibri"/>
      <family val="2"/>
    </font>
    <font>
      <sz val="14"/>
      <name val="Arial Narrow"/>
      <family val="2"/>
    </font>
    <font>
      <b/>
      <sz val="11"/>
      <color indexed="56"/>
      <name val="Calibri"/>
      <family val="2"/>
    </font>
    <font>
      <b/>
      <sz val="12"/>
      <name val="Tms Rmn"/>
      <family val="1"/>
    </font>
    <font>
      <sz val="11"/>
      <name val="ＭＳ Ｐゴシック"/>
      <family val="2"/>
    </font>
    <font>
      <sz val="11"/>
      <color indexed="52"/>
      <name val="Calibri"/>
      <family val="2"/>
    </font>
    <font>
      <b/>
      <sz val="10"/>
      <name val="Times New Roman"/>
      <family val="1"/>
    </font>
    <font>
      <sz val="11"/>
      <color indexed="60"/>
      <name val="Calibri"/>
      <family val="2"/>
    </font>
    <font>
      <sz val="8"/>
      <color indexed="8"/>
      <name val="MS Sans Serif"/>
      <family val="2"/>
    </font>
    <font>
      <sz val="11"/>
      <name val="Times New Roman CE"/>
      <family val="1"/>
      <charset val="238"/>
    </font>
    <font>
      <b/>
      <sz val="11"/>
      <color indexed="63"/>
      <name val="Calibri"/>
      <family val="2"/>
    </font>
    <font>
      <sz val="10"/>
      <name val="돋움"/>
      <family val="3"/>
    </font>
    <font>
      <b/>
      <sz val="18"/>
      <color indexed="56"/>
      <name val="Cambria"/>
      <family val="1"/>
    </font>
    <font>
      <b/>
      <u/>
      <sz val="13"/>
      <name val="굴림체"/>
      <family val="3"/>
      <charset val="129"/>
    </font>
    <font>
      <b/>
      <sz val="8"/>
      <name val="Arial Narrow"/>
      <family val="2"/>
    </font>
    <font>
      <sz val="11"/>
      <color indexed="10"/>
      <name val="Calibri"/>
      <family val="2"/>
    </font>
    <font>
      <sz val="11"/>
      <color theme="1"/>
      <name val="돋움"/>
      <family val="2"/>
      <charset val="129"/>
    </font>
    <font>
      <sz val="11"/>
      <color indexed="8"/>
      <name val="ＭＳ Ｐゴシック"/>
      <family val="2"/>
      <charset val="129"/>
    </font>
    <font>
      <sz val="11"/>
      <color indexed="9"/>
      <name val="ＭＳ Ｐゴシック"/>
      <family val="2"/>
      <charset val="129"/>
    </font>
    <font>
      <sz val="11"/>
      <color indexed="10"/>
      <name val="ＭＳ Ｐゴシック"/>
      <family val="2"/>
      <charset val="129"/>
    </font>
    <font>
      <b/>
      <sz val="11"/>
      <color indexed="52"/>
      <name val="ＭＳ Ｐゴシック"/>
      <family val="2"/>
      <charset val="129"/>
    </font>
    <font>
      <sz val="11"/>
      <color indexed="20"/>
      <name val="ＭＳ Ｐゴシック"/>
      <family val="2"/>
      <charset val="129"/>
    </font>
    <font>
      <sz val="11"/>
      <color indexed="60"/>
      <name val="ＭＳ Ｐゴシック"/>
      <family val="2"/>
      <charset val="129"/>
    </font>
    <font>
      <i/>
      <sz val="11"/>
      <color indexed="23"/>
      <name val="ＭＳ Ｐゴシック"/>
      <family val="2"/>
      <charset val="129"/>
    </font>
    <font>
      <b/>
      <sz val="11"/>
      <color indexed="9"/>
      <name val="ＭＳ Ｐゴシック"/>
      <family val="2"/>
      <charset val="129"/>
    </font>
    <font>
      <sz val="11"/>
      <color indexed="52"/>
      <name val="ＭＳ Ｐゴシック"/>
      <family val="2"/>
      <charset val="129"/>
    </font>
    <font>
      <b/>
      <sz val="11"/>
      <color indexed="8"/>
      <name val="ＭＳ Ｐゴシック"/>
      <family val="2"/>
      <charset val="129"/>
    </font>
    <font>
      <sz val="11"/>
      <color indexed="62"/>
      <name val="ＭＳ Ｐゴシック"/>
      <family val="2"/>
      <charset val="129"/>
    </font>
    <font>
      <b/>
      <sz val="15"/>
      <color indexed="56"/>
      <name val="ＭＳ Ｐゴシック"/>
      <family val="2"/>
      <charset val="129"/>
    </font>
    <font>
      <b/>
      <sz val="13"/>
      <color indexed="56"/>
      <name val="ＭＳ Ｐゴシック"/>
      <family val="2"/>
      <charset val="129"/>
    </font>
    <font>
      <b/>
      <sz val="11"/>
      <color indexed="56"/>
      <name val="ＭＳ Ｐゴシック"/>
      <family val="2"/>
      <charset val="129"/>
    </font>
    <font>
      <b/>
      <sz val="18"/>
      <color indexed="56"/>
      <name val="ＭＳ Ｐゴシック"/>
      <family val="2"/>
      <charset val="129"/>
    </font>
    <font>
      <sz val="11"/>
      <color indexed="17"/>
      <name val="ＭＳ Ｐゴシック"/>
      <family val="2"/>
      <charset val="129"/>
    </font>
    <font>
      <b/>
      <sz val="11"/>
      <color indexed="63"/>
      <name val="ＭＳ Ｐゴシック"/>
      <family val="2"/>
      <charset val="129"/>
    </font>
    <font>
      <b/>
      <sz val="9"/>
      <color theme="9" tint="-0.249977111117893"/>
      <name val="굴림"/>
      <family val="3"/>
      <charset val="129"/>
    </font>
    <font>
      <b/>
      <sz val="9"/>
      <color theme="9" tint="-0.249977111117893"/>
      <name val="HY견고딕"/>
      <family val="1"/>
      <charset val="129"/>
    </font>
    <font>
      <b/>
      <sz val="9"/>
      <color theme="0"/>
      <name val="Arial"/>
      <family val="2"/>
    </font>
    <font>
      <b/>
      <sz val="10"/>
      <name val="굴림체"/>
      <family val="3"/>
      <charset val="129"/>
    </font>
    <font>
      <sz val="10"/>
      <color theme="0"/>
      <name val="Arial"/>
      <family val="2"/>
    </font>
    <font>
      <sz val="8"/>
      <color theme="0"/>
      <name val="Arial"/>
      <family val="2"/>
    </font>
    <font>
      <sz val="12"/>
      <color theme="0"/>
      <name val="맑은 고딕"/>
      <family val="3"/>
      <charset val="129"/>
    </font>
    <font>
      <b/>
      <sz val="10"/>
      <color indexed="9"/>
      <name val="굴림"/>
      <family val="3"/>
      <charset val="129"/>
    </font>
    <font>
      <b/>
      <sz val="11"/>
      <name val="맑은 고딕"/>
      <family val="3"/>
      <charset val="129"/>
      <scheme val="minor"/>
    </font>
    <font>
      <i/>
      <sz val="9"/>
      <name val="HY견고딕"/>
      <family val="1"/>
      <charset val="129"/>
    </font>
    <font>
      <vertAlign val="superscript"/>
      <sz val="9"/>
      <name val="HY견고딕"/>
      <family val="1"/>
      <charset val="129"/>
    </font>
    <font>
      <vertAlign val="superscript"/>
      <sz val="8"/>
      <color indexed="9"/>
      <name val="돋움"/>
      <family val="3"/>
      <charset val="129"/>
    </font>
    <font>
      <sz val="18"/>
      <name val="Arial"/>
      <family val="2"/>
    </font>
    <font>
      <b/>
      <i/>
      <sz val="18"/>
      <name val="Arial"/>
      <family val="2"/>
    </font>
    <font>
      <sz val="9"/>
      <color theme="0"/>
      <name val="Arial"/>
      <family val="2"/>
    </font>
    <font>
      <sz val="12"/>
      <name val="¹ÙÅÁÃ¼"/>
      <family val="3"/>
      <charset val="129"/>
    </font>
    <font>
      <b/>
      <u/>
      <sz val="9"/>
      <name val="Arial"/>
      <family val="2"/>
    </font>
    <font>
      <sz val="8"/>
      <name val="맑은 고딕"/>
      <family val="3"/>
      <charset val="129"/>
      <scheme val="minor"/>
    </font>
    <font>
      <sz val="9"/>
      <color theme="0"/>
      <name val="돋움"/>
      <family val="3"/>
      <charset val="129"/>
    </font>
  </fonts>
  <fills count="9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lightGray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FF9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C0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3"/>
        <bgColor indexed="64"/>
      </patternFill>
    </fill>
    <fill>
      <patternFill patternType="solid">
        <fgColor indexed="40"/>
        <bgColor indexed="64"/>
      </patternFill>
    </fill>
  </fills>
  <borders count="19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18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ashed">
        <color indexed="48"/>
      </right>
      <top style="medium">
        <color indexed="48"/>
      </top>
      <bottom style="dashed">
        <color indexed="48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23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48"/>
      </top>
      <bottom style="dotted">
        <color indexed="48"/>
      </bottom>
      <diagonal/>
    </border>
    <border>
      <left/>
      <right style="dashed">
        <color indexed="48"/>
      </right>
      <top/>
      <bottom/>
      <diagonal/>
    </border>
    <border>
      <left/>
      <right/>
      <top/>
      <bottom style="thin">
        <color indexed="23"/>
      </bottom>
      <diagonal/>
    </border>
    <border>
      <left/>
      <right/>
      <top/>
      <bottom style="thin">
        <color indexed="55"/>
      </bottom>
      <diagonal/>
    </border>
    <border>
      <left/>
      <right/>
      <top style="thin">
        <color indexed="55"/>
      </top>
      <bottom/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medium">
        <color indexed="48"/>
      </top>
      <bottom style="dashed">
        <color indexed="48"/>
      </bottom>
      <diagonal/>
    </border>
    <border>
      <left/>
      <right/>
      <top style="thin">
        <color indexed="23"/>
      </top>
      <bottom style="medium">
        <color indexed="56"/>
      </bottom>
      <diagonal/>
    </border>
    <border>
      <left/>
      <right style="dashed">
        <color indexed="23"/>
      </right>
      <top/>
      <bottom style="thin">
        <color indexed="23"/>
      </bottom>
      <diagonal/>
    </border>
    <border>
      <left style="dashed">
        <color indexed="23"/>
      </left>
      <right/>
      <top/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medium">
        <color indexed="56"/>
      </bottom>
      <diagonal/>
    </border>
    <border>
      <left/>
      <right style="dashed">
        <color indexed="23"/>
      </right>
      <top style="medium">
        <color indexed="56"/>
      </top>
      <bottom style="thin">
        <color indexed="23"/>
      </bottom>
      <diagonal/>
    </border>
    <border>
      <left/>
      <right style="dashed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medium">
        <color indexed="18"/>
      </bottom>
      <diagonal/>
    </border>
    <border>
      <left style="dashed">
        <color indexed="23"/>
      </left>
      <right/>
      <top style="thin">
        <color indexed="23"/>
      </top>
      <bottom style="medium">
        <color indexed="18"/>
      </bottom>
      <diagonal/>
    </border>
    <border>
      <left/>
      <right/>
      <top style="dashed">
        <color indexed="30"/>
      </top>
      <bottom/>
      <diagonal/>
    </border>
    <border>
      <left/>
      <right style="hair">
        <color indexed="64"/>
      </right>
      <top style="medium">
        <color indexed="56"/>
      </top>
      <bottom style="thin">
        <color indexed="23"/>
      </bottom>
      <diagonal/>
    </border>
    <border>
      <left/>
      <right style="hair">
        <color indexed="64"/>
      </right>
      <top/>
      <bottom style="thin">
        <color indexed="23"/>
      </bottom>
      <diagonal/>
    </border>
    <border>
      <left/>
      <right style="hair">
        <color indexed="64"/>
      </right>
      <top style="thin">
        <color indexed="23"/>
      </top>
      <bottom style="medium">
        <color indexed="56"/>
      </bottom>
      <diagonal/>
    </border>
    <border>
      <left/>
      <right/>
      <top style="medium">
        <color indexed="56"/>
      </top>
      <bottom style="thin">
        <color indexed="23"/>
      </bottom>
      <diagonal/>
    </border>
    <border>
      <left style="dashed">
        <color indexed="48"/>
      </left>
      <right/>
      <top style="medium">
        <color indexed="48"/>
      </top>
      <bottom style="dashed">
        <color indexed="48"/>
      </bottom>
      <diagonal/>
    </border>
    <border>
      <left/>
      <right/>
      <top style="medium">
        <color indexed="12"/>
      </top>
      <bottom style="dashed">
        <color indexed="12"/>
      </bottom>
      <diagonal/>
    </border>
    <border>
      <left/>
      <right/>
      <top style="thin">
        <color indexed="9"/>
      </top>
      <bottom/>
      <diagonal/>
    </border>
    <border>
      <left style="hair">
        <color indexed="23"/>
      </left>
      <right/>
      <top style="thin">
        <color indexed="23"/>
      </top>
      <bottom style="thin">
        <color indexed="23"/>
      </bottom>
      <diagonal/>
    </border>
    <border>
      <left style="hair">
        <color indexed="23"/>
      </left>
      <right/>
      <top style="thin">
        <color indexed="23"/>
      </top>
      <bottom style="medium">
        <color indexed="56"/>
      </bottom>
      <diagonal/>
    </border>
    <border>
      <left/>
      <right style="dashed">
        <color indexed="9"/>
      </right>
      <top style="thin">
        <color indexed="23"/>
      </top>
      <bottom style="thin">
        <color indexed="23"/>
      </bottom>
      <diagonal/>
    </border>
    <border>
      <left/>
      <right style="hair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55"/>
      </left>
      <right/>
      <top style="thin">
        <color indexed="23"/>
      </top>
      <bottom style="thin">
        <color indexed="23"/>
      </bottom>
      <diagonal/>
    </border>
    <border>
      <left style="dashed">
        <color indexed="9"/>
      </left>
      <right/>
      <top style="thin">
        <color indexed="23"/>
      </top>
      <bottom style="medium">
        <color indexed="56"/>
      </bottom>
      <diagonal/>
    </border>
    <border>
      <left style="dashed">
        <color indexed="9"/>
      </left>
      <right style="hair">
        <color indexed="23"/>
      </right>
      <top style="thin">
        <color indexed="23"/>
      </top>
      <bottom style="medium">
        <color indexed="56"/>
      </bottom>
      <diagonal/>
    </border>
    <border>
      <left/>
      <right style="hair">
        <color indexed="23"/>
      </right>
      <top style="thin">
        <color indexed="23"/>
      </top>
      <bottom style="medium">
        <color indexed="56"/>
      </bottom>
      <diagonal/>
    </border>
    <border>
      <left/>
      <right/>
      <top style="thin">
        <color indexed="23"/>
      </top>
      <bottom style="medium">
        <color indexed="62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/>
      <top/>
      <bottom style="medium">
        <color indexed="18"/>
      </bottom>
      <diagonal/>
    </border>
    <border>
      <left style="hair">
        <color indexed="23"/>
      </left>
      <right/>
      <top/>
      <bottom style="thin">
        <color indexed="23"/>
      </bottom>
      <diagonal/>
    </border>
    <border>
      <left/>
      <right style="hair">
        <color indexed="23"/>
      </right>
      <top/>
      <bottom style="thin">
        <color indexed="23"/>
      </bottom>
      <diagonal/>
    </border>
    <border>
      <left style="hair">
        <color indexed="55"/>
      </left>
      <right/>
      <top/>
      <bottom style="thin">
        <color indexed="23"/>
      </bottom>
      <diagonal/>
    </border>
    <border>
      <left/>
      <right/>
      <top style="medium">
        <color indexed="56"/>
      </top>
      <bottom/>
      <diagonal/>
    </border>
    <border>
      <left/>
      <right/>
      <top style="thin">
        <color indexed="23"/>
      </top>
      <bottom style="medium">
        <color indexed="12"/>
      </bottom>
      <diagonal/>
    </border>
    <border>
      <left/>
      <right/>
      <top style="medium">
        <color indexed="30"/>
      </top>
      <bottom/>
      <diagonal/>
    </border>
    <border>
      <left style="hair">
        <color indexed="56"/>
      </left>
      <right/>
      <top style="thin">
        <color indexed="23"/>
      </top>
      <bottom style="thin">
        <color indexed="23"/>
      </bottom>
      <diagonal/>
    </border>
    <border>
      <left style="hair">
        <color indexed="56"/>
      </left>
      <right/>
      <top style="thin">
        <color indexed="23"/>
      </top>
      <bottom/>
      <diagonal/>
    </border>
    <border>
      <left style="hair">
        <color indexed="56"/>
      </left>
      <right/>
      <top style="thin">
        <color indexed="23"/>
      </top>
      <bottom style="medium">
        <color indexed="56"/>
      </bottom>
      <diagonal/>
    </border>
    <border>
      <left style="hair">
        <color indexed="56"/>
      </left>
      <right/>
      <top/>
      <bottom style="thin">
        <color indexed="9"/>
      </bottom>
      <diagonal/>
    </border>
    <border>
      <left/>
      <right style="hair">
        <color indexed="56"/>
      </right>
      <top/>
      <bottom style="thin">
        <color indexed="23"/>
      </bottom>
      <diagonal/>
    </border>
    <border>
      <left style="hair">
        <color indexed="56"/>
      </left>
      <right/>
      <top/>
      <bottom/>
      <diagonal/>
    </border>
    <border>
      <left style="hair">
        <color indexed="8"/>
      </left>
      <right/>
      <top style="thin">
        <color indexed="23"/>
      </top>
      <bottom style="thin">
        <color indexed="23"/>
      </bottom>
      <diagonal/>
    </border>
    <border>
      <left/>
      <right style="hair">
        <color indexed="8"/>
      </right>
      <top style="thin">
        <color indexed="23"/>
      </top>
      <bottom style="thin">
        <color indexed="23"/>
      </bottom>
      <diagonal/>
    </border>
    <border>
      <left style="hair">
        <color indexed="8"/>
      </left>
      <right/>
      <top style="thin">
        <color indexed="23"/>
      </top>
      <bottom style="medium">
        <color indexed="56"/>
      </bottom>
      <diagonal/>
    </border>
    <border>
      <left/>
      <right style="hair">
        <color indexed="8"/>
      </right>
      <top style="thin">
        <color indexed="23"/>
      </top>
      <bottom style="medium">
        <color indexed="56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hair">
        <color indexed="56"/>
      </right>
      <top style="thin">
        <color indexed="23"/>
      </top>
      <bottom style="thin">
        <color indexed="23"/>
      </bottom>
      <diagonal/>
    </border>
    <border>
      <left/>
      <right style="hair">
        <color indexed="56"/>
      </right>
      <top style="thin">
        <color indexed="23"/>
      </top>
      <bottom style="medium">
        <color indexed="56"/>
      </bottom>
      <diagonal/>
    </border>
    <border>
      <left style="dashed">
        <color indexed="23"/>
      </left>
      <right/>
      <top/>
      <bottom style="medium">
        <color indexed="18"/>
      </bottom>
      <diagonal/>
    </border>
    <border>
      <left/>
      <right style="dashed">
        <color indexed="23"/>
      </right>
      <top/>
      <bottom style="medium">
        <color indexed="1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/>
      <right/>
      <top/>
      <bottom style="medium">
        <color indexed="56"/>
      </bottom>
      <diagonal/>
    </border>
    <border>
      <left style="dashed">
        <color indexed="23"/>
      </left>
      <right/>
      <top/>
      <bottom style="medium">
        <color indexed="56"/>
      </bottom>
      <diagonal/>
    </border>
    <border>
      <left style="dashed">
        <color indexed="56"/>
      </left>
      <right/>
      <top/>
      <bottom style="medium">
        <color indexed="56"/>
      </bottom>
      <diagonal/>
    </border>
    <border>
      <left style="thin">
        <color indexed="64"/>
      </left>
      <right/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medium">
        <color indexed="18"/>
      </bottom>
      <diagonal/>
    </border>
    <border>
      <left/>
      <right/>
      <top style="thin">
        <color indexed="55"/>
      </top>
      <bottom style="hair">
        <color indexed="56"/>
      </bottom>
      <diagonal/>
    </border>
    <border>
      <left/>
      <right/>
      <top style="hair">
        <color indexed="56"/>
      </top>
      <bottom style="hair">
        <color indexed="56"/>
      </bottom>
      <diagonal/>
    </border>
    <border>
      <left/>
      <right/>
      <top style="hair">
        <color indexed="56"/>
      </top>
      <bottom style="thick">
        <color indexed="56"/>
      </bottom>
      <diagonal/>
    </border>
    <border>
      <left/>
      <right/>
      <top style="thin">
        <color indexed="64"/>
      </top>
      <bottom style="thin">
        <color indexed="23"/>
      </bottom>
      <diagonal/>
    </border>
    <border>
      <left style="dashed">
        <color indexed="23"/>
      </left>
      <right/>
      <top style="medium">
        <color indexed="56"/>
      </top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thin">
        <color indexed="64"/>
      </bottom>
      <diagonal/>
    </border>
    <border>
      <left/>
      <right/>
      <top style="thin">
        <color indexed="23"/>
      </top>
      <bottom style="thin">
        <color indexed="64"/>
      </bottom>
      <diagonal/>
    </border>
    <border>
      <left style="dashed">
        <color indexed="23"/>
      </left>
      <right/>
      <top style="thin">
        <color indexed="64"/>
      </top>
      <bottom style="thin">
        <color indexed="23"/>
      </bottom>
      <diagonal/>
    </border>
    <border>
      <left/>
      <right style="dashed">
        <color indexed="48"/>
      </right>
      <top style="medium">
        <color indexed="48"/>
      </top>
      <bottom style="dotted">
        <color indexed="48"/>
      </bottom>
      <diagonal/>
    </border>
    <border>
      <left/>
      <right/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 style="medium">
        <color indexed="36"/>
      </bottom>
      <diagonal/>
    </border>
    <border>
      <left style="dashed">
        <color indexed="64"/>
      </left>
      <right/>
      <top/>
      <bottom/>
      <diagonal/>
    </border>
    <border>
      <left/>
      <right/>
      <top/>
      <bottom style="thin">
        <color indexed="9"/>
      </bottom>
      <diagonal/>
    </border>
    <border>
      <left/>
      <right style="dash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thin">
        <color indexed="23"/>
      </bottom>
      <diagonal/>
    </border>
    <border>
      <left/>
      <right style="hair">
        <color indexed="56"/>
      </right>
      <top/>
      <bottom style="thin">
        <color indexed="9"/>
      </bottom>
      <diagonal/>
    </border>
    <border>
      <left/>
      <right style="medium">
        <color indexed="23"/>
      </right>
      <top style="thin">
        <color indexed="23"/>
      </top>
      <bottom/>
      <diagonal/>
    </border>
    <border>
      <left/>
      <right style="medium">
        <color indexed="23"/>
      </right>
      <top/>
      <bottom/>
      <diagonal/>
    </border>
    <border>
      <left style="dashed">
        <color indexed="23"/>
      </left>
      <right/>
      <top/>
      <bottom/>
      <diagonal/>
    </border>
    <border>
      <left/>
      <right style="dashed">
        <color indexed="23"/>
      </right>
      <top/>
      <bottom/>
      <diagonal/>
    </border>
    <border>
      <left/>
      <right/>
      <top style="medium">
        <color indexed="48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2"/>
      </bottom>
      <diagonal/>
    </border>
    <border>
      <left style="thin">
        <color indexed="64"/>
      </left>
      <right/>
      <top/>
      <bottom/>
      <diagonal/>
    </border>
    <border>
      <left style="hair">
        <color indexed="23"/>
      </left>
      <right style="dashed">
        <color indexed="9"/>
      </right>
      <top/>
      <bottom style="thin">
        <color indexed="9"/>
      </bottom>
      <diagonal/>
    </border>
    <border>
      <left style="dashed">
        <color indexed="9"/>
      </left>
      <right/>
      <top/>
      <bottom style="thin">
        <color indexed="9"/>
      </bottom>
      <diagonal/>
    </border>
    <border>
      <left style="hair">
        <color indexed="23"/>
      </left>
      <right/>
      <top/>
      <bottom style="thin">
        <color indexed="9"/>
      </bottom>
      <diagonal/>
    </border>
    <border>
      <left/>
      <right style="hair">
        <color indexed="23"/>
      </right>
      <top/>
      <bottom style="thin">
        <color indexed="9"/>
      </bottom>
      <diagonal/>
    </border>
    <border>
      <left style="hair">
        <color indexed="23"/>
      </left>
      <right/>
      <top/>
      <bottom/>
      <diagonal/>
    </border>
    <border>
      <left/>
      <right style="hair">
        <color indexed="23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23"/>
      </top>
      <bottom style="medium">
        <color rgb="FF002060"/>
      </bottom>
      <diagonal/>
    </border>
    <border>
      <left style="hair">
        <color theme="1"/>
      </left>
      <right/>
      <top/>
      <bottom style="thin">
        <color indexed="23"/>
      </bottom>
      <diagonal/>
    </border>
    <border>
      <left/>
      <right style="hair">
        <color theme="1"/>
      </right>
      <top/>
      <bottom style="thin">
        <color indexed="23"/>
      </bottom>
      <diagonal/>
    </border>
    <border>
      <left style="hair">
        <color theme="1"/>
      </left>
      <right/>
      <top style="thin">
        <color indexed="23"/>
      </top>
      <bottom style="thin">
        <color indexed="23"/>
      </bottom>
      <diagonal/>
    </border>
    <border>
      <left/>
      <right style="hair">
        <color theme="1"/>
      </right>
      <top style="thin">
        <color indexed="23"/>
      </top>
      <bottom style="thin">
        <color indexed="23"/>
      </bottom>
      <diagonal/>
    </border>
    <border>
      <left style="dash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 style="medium">
        <color indexed="23"/>
      </right>
      <top/>
      <bottom style="medium">
        <color rgb="FF002060"/>
      </bottom>
      <diagonal/>
    </border>
    <border>
      <left style="dashed">
        <color indexed="23"/>
      </left>
      <right/>
      <top style="medium">
        <color indexed="18"/>
      </top>
      <bottom style="thin">
        <color indexed="23"/>
      </bottom>
      <diagonal/>
    </border>
    <border>
      <left/>
      <right/>
      <top style="medium">
        <color indexed="18"/>
      </top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medium">
        <color theme="3" tint="-0.24994659260841701"/>
      </bottom>
      <diagonal/>
    </border>
    <border>
      <left/>
      <right/>
      <top style="thin">
        <color indexed="23"/>
      </top>
      <bottom style="medium">
        <color theme="3" tint="-0.24994659260841701"/>
      </bottom>
      <diagonal/>
    </border>
    <border>
      <left style="dashed">
        <color indexed="23"/>
      </left>
      <right/>
      <top style="thin">
        <color indexed="23"/>
      </top>
      <bottom style="medium">
        <color rgb="FF002060"/>
      </bottom>
      <diagonal/>
    </border>
    <border>
      <left/>
      <right style="dashed">
        <color indexed="23"/>
      </right>
      <top/>
      <bottom style="medium">
        <color rgb="FF002060"/>
      </bottom>
      <diagonal/>
    </border>
    <border>
      <left/>
      <right/>
      <top/>
      <bottom style="dashed">
        <color theme="0"/>
      </bottom>
      <diagonal/>
    </border>
    <border>
      <left/>
      <right style="dashed">
        <color indexed="62"/>
      </right>
      <top style="thin">
        <color indexed="23"/>
      </top>
      <bottom style="thin">
        <color indexed="23"/>
      </bottom>
      <diagonal/>
    </border>
    <border>
      <left style="dashed">
        <color indexed="62"/>
      </left>
      <right style="dashed">
        <color indexed="62"/>
      </right>
      <top style="thin">
        <color indexed="23"/>
      </top>
      <bottom style="thin">
        <color indexed="23"/>
      </bottom>
      <diagonal/>
    </border>
    <border>
      <left style="dashed">
        <color indexed="62"/>
      </left>
      <right style="dashed">
        <color indexed="62"/>
      </right>
      <top style="thin">
        <color indexed="23"/>
      </top>
      <bottom style="medium">
        <color indexed="62"/>
      </bottom>
      <diagonal/>
    </border>
    <border>
      <left style="hair">
        <color indexed="56"/>
      </left>
      <right/>
      <top style="thin">
        <color indexed="23"/>
      </top>
      <bottom style="medium">
        <color theme="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ashed">
        <color indexed="62"/>
      </left>
      <right/>
      <top style="thin">
        <color indexed="23"/>
      </top>
      <bottom style="thin">
        <color indexed="23"/>
      </bottom>
      <diagonal/>
    </border>
    <border>
      <left style="dashed">
        <color indexed="62"/>
      </left>
      <right/>
      <top style="thin">
        <color indexed="23"/>
      </top>
      <bottom style="medium">
        <color indexed="62"/>
      </bottom>
      <diagonal/>
    </border>
    <border>
      <left/>
      <right style="dashed">
        <color indexed="23"/>
      </right>
      <top style="thin">
        <color indexed="23"/>
      </top>
      <bottom style="medium">
        <color auto="1"/>
      </bottom>
      <diagonal/>
    </border>
    <border>
      <left/>
      <right/>
      <top style="thin">
        <color indexed="55"/>
      </top>
      <bottom style="hair">
        <color indexed="23"/>
      </bottom>
      <diagonal/>
    </border>
    <border>
      <left/>
      <right/>
      <top style="hair">
        <color indexed="23"/>
      </top>
      <bottom style="hair">
        <color indexed="23"/>
      </bottom>
      <diagonal/>
    </border>
    <border>
      <left/>
      <right/>
      <top style="hair">
        <color indexed="23"/>
      </top>
      <bottom style="thick">
        <color indexed="56"/>
      </bottom>
      <diagonal/>
    </border>
    <border>
      <left style="hair">
        <color indexed="55"/>
      </left>
      <right/>
      <top style="thin">
        <color indexed="55"/>
      </top>
      <bottom/>
      <diagonal/>
    </border>
    <border>
      <left style="hair">
        <color indexed="55"/>
      </left>
      <right/>
      <top/>
      <bottom/>
      <diagonal/>
    </border>
    <border>
      <left style="hair">
        <color indexed="55"/>
      </left>
      <right/>
      <top/>
      <bottom style="thick">
        <color indexed="56"/>
      </bottom>
      <diagonal/>
    </border>
    <border>
      <left style="hair">
        <color indexed="8"/>
      </left>
      <right/>
      <top style="thin">
        <color indexed="23"/>
      </top>
      <bottom/>
      <diagonal/>
    </border>
    <border>
      <left/>
      <right style="hair">
        <color indexed="8"/>
      </right>
      <top style="thin">
        <color indexed="2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23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/>
      <top style="thin">
        <color indexed="23"/>
      </top>
      <bottom/>
      <diagonal/>
    </border>
    <border>
      <left/>
      <right style="hair">
        <color indexed="8"/>
      </right>
      <top style="thin">
        <color indexed="23"/>
      </top>
      <bottom/>
      <diagonal/>
    </border>
    <border>
      <left/>
      <right style="hair">
        <color indexed="8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 style="medium">
        <color rgb="FF002060"/>
      </bottom>
      <diagonal/>
    </border>
    <border>
      <left/>
      <right/>
      <top style="thin">
        <color indexed="23"/>
      </top>
      <bottom style="medium">
        <color indexed="56"/>
      </bottom>
      <diagonal/>
    </border>
    <border>
      <left style="dashed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medium">
        <color indexed="56"/>
      </bottom>
      <diagonal/>
    </border>
    <border>
      <left style="dashed">
        <color indexed="23"/>
      </left>
      <right/>
      <top style="thin">
        <color indexed="23"/>
      </top>
      <bottom style="medium">
        <color theme="3" tint="-0.24994659260841701"/>
      </bottom>
      <diagonal/>
    </border>
    <border>
      <left/>
      <right/>
      <top style="thin">
        <color indexed="23"/>
      </top>
      <bottom style="medium">
        <color theme="3" tint="-0.24994659260841701"/>
      </bottom>
      <diagonal/>
    </border>
    <border>
      <left/>
      <right style="dashed">
        <color indexed="23"/>
      </right>
      <top style="thin">
        <color indexed="23"/>
      </top>
      <bottom style="thin">
        <color indexed="23"/>
      </bottom>
      <diagonal/>
    </border>
    <border>
      <left style="dashed">
        <color indexed="23"/>
      </left>
      <right/>
      <top style="thin">
        <color indexed="23"/>
      </top>
      <bottom style="medium">
        <color indexed="18"/>
      </bottom>
      <diagonal/>
    </border>
    <border>
      <left/>
      <right/>
      <top style="thin">
        <color indexed="23"/>
      </top>
      <bottom style="medium">
        <color indexed="18"/>
      </bottom>
      <diagonal/>
    </border>
    <border>
      <left/>
      <right style="dashed">
        <color indexed="23"/>
      </right>
      <top style="thin">
        <color indexed="23"/>
      </top>
      <bottom style="medium">
        <color indexed="56"/>
      </bottom>
      <diagonal/>
    </border>
    <border>
      <left style="dashed">
        <color indexed="23"/>
      </left>
      <right/>
      <top style="thin">
        <color indexed="23"/>
      </top>
      <bottom style="medium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 style="dashed">
        <color indexed="23"/>
      </right>
      <top style="thin">
        <color indexed="23"/>
      </top>
      <bottom style="medium">
        <color indexed="18"/>
      </bottom>
      <diagonal/>
    </border>
    <border>
      <left/>
      <right style="dashed">
        <color indexed="23"/>
      </right>
      <top style="thin">
        <color indexed="23"/>
      </top>
      <bottom style="medium">
        <color auto="1"/>
      </bottom>
      <diagonal/>
    </border>
    <border>
      <left/>
      <right/>
      <top style="thin">
        <color indexed="23"/>
      </top>
      <bottom style="medium">
        <color auto="1"/>
      </bottom>
      <diagonal/>
    </border>
    <border>
      <left style="hair">
        <color theme="1"/>
      </left>
      <right/>
      <top style="thin">
        <color indexed="23"/>
      </top>
      <bottom style="thin">
        <color indexed="23"/>
      </bottom>
      <diagonal/>
    </border>
    <border>
      <left/>
      <right style="hair">
        <color theme="1"/>
      </right>
      <top style="thin">
        <color indexed="23"/>
      </top>
      <bottom style="thin">
        <color indexed="23"/>
      </bottom>
      <diagonal/>
    </border>
    <border>
      <left/>
      <right style="hair">
        <color indexed="64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23"/>
      </left>
      <right/>
      <top style="thin">
        <color indexed="64"/>
      </top>
      <bottom/>
      <diagonal/>
    </border>
    <border>
      <left/>
      <right style="hair">
        <color indexed="23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23"/>
      </left>
      <right/>
      <top/>
      <bottom style="thin">
        <color indexed="64"/>
      </bottom>
      <diagonal/>
    </border>
    <border>
      <left/>
      <right style="hair">
        <color indexed="23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23"/>
      </left>
      <right/>
      <top/>
      <bottom style="medium">
        <color indexed="56"/>
      </bottom>
      <diagonal/>
    </border>
    <border>
      <left/>
      <right style="hair">
        <color indexed="23"/>
      </right>
      <top/>
      <bottom style="medium">
        <color indexed="56"/>
      </bottom>
      <diagonal/>
    </border>
    <border>
      <left/>
      <right style="hair">
        <color indexed="64"/>
      </right>
      <top/>
      <bottom style="medium">
        <color indexed="56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medium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/>
      <right style="thin">
        <color indexed="9"/>
      </right>
      <top/>
      <bottom style="thin">
        <color indexed="23"/>
      </bottom>
      <diagonal/>
    </border>
    <border>
      <left style="dotted">
        <color indexed="23"/>
      </left>
      <right style="dotted">
        <color indexed="23"/>
      </right>
      <top style="thin">
        <color indexed="23"/>
      </top>
      <bottom style="thin">
        <color indexed="23"/>
      </bottom>
      <diagonal/>
    </border>
    <border>
      <left style="dotted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dotted">
        <color indexed="23"/>
      </right>
      <top style="thin">
        <color indexed="23"/>
      </top>
      <bottom style="thin">
        <color indexed="23"/>
      </bottom>
      <diagonal/>
    </border>
    <border>
      <left/>
      <right style="dotted">
        <color indexed="23"/>
      </right>
      <top style="thin">
        <color indexed="23"/>
      </top>
      <bottom style="medium">
        <color indexed="62"/>
      </bottom>
      <diagonal/>
    </border>
    <border>
      <left style="dotted">
        <color indexed="23"/>
      </left>
      <right style="dotted">
        <color indexed="23"/>
      </right>
      <top style="thin">
        <color indexed="23"/>
      </top>
      <bottom style="medium">
        <color indexed="62"/>
      </bottom>
      <diagonal/>
    </border>
    <border>
      <left style="dotted">
        <color indexed="23"/>
      </left>
      <right/>
      <top style="thin">
        <color indexed="23"/>
      </top>
      <bottom style="medium">
        <color indexed="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double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ashed">
        <color indexed="23"/>
      </left>
      <right/>
      <top style="thin">
        <color indexed="23"/>
      </top>
      <bottom style="thin">
        <color indexed="64"/>
      </bottom>
      <diagonal/>
    </border>
    <border>
      <left/>
      <right/>
      <top style="thin">
        <color indexed="23"/>
      </top>
      <bottom style="thin">
        <color indexed="64"/>
      </bottom>
      <diagonal/>
    </border>
  </borders>
  <cellStyleXfs count="20777">
    <xf numFmtId="0" fontId="0" fillId="0" borderId="0">
      <alignment vertical="center"/>
    </xf>
    <xf numFmtId="0" fontId="98" fillId="0" borderId="0" applyNumberFormat="0" applyFill="0" applyBorder="0" applyAlignment="0" applyProtection="0"/>
    <xf numFmtId="24" fontId="99" fillId="0" borderId="0" applyFont="0" applyFill="0" applyBorder="0" applyAlignment="0" applyProtection="0"/>
    <xf numFmtId="210" fontId="8" fillId="0" borderId="0" applyNumberFormat="0" applyFont="0" applyFill="0" applyBorder="0" applyAlignment="0" applyProtection="0"/>
    <xf numFmtId="21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211" fontId="100" fillId="0" borderId="0">
      <protection locked="0"/>
    </xf>
    <xf numFmtId="0" fontId="45" fillId="0" borderId="0"/>
    <xf numFmtId="0" fontId="45" fillId="0" borderId="0"/>
    <xf numFmtId="211" fontId="100" fillId="0" borderId="0">
      <protection locked="0"/>
    </xf>
    <xf numFmtId="211" fontId="100" fillId="0" borderId="0">
      <protection locked="0"/>
    </xf>
    <xf numFmtId="0" fontId="101" fillId="0" borderId="0"/>
    <xf numFmtId="211" fontId="100" fillId="0" borderId="0">
      <protection locked="0"/>
    </xf>
    <xf numFmtId="211" fontId="100" fillId="0" borderId="0">
      <protection locked="0"/>
    </xf>
    <xf numFmtId="211" fontId="100" fillId="0" borderId="0">
      <protection locked="0"/>
    </xf>
    <xf numFmtId="0" fontId="102" fillId="0" borderId="0"/>
    <xf numFmtId="0" fontId="103" fillId="0" borderId="0"/>
    <xf numFmtId="0" fontId="9" fillId="0" borderId="0"/>
    <xf numFmtId="0" fontId="9" fillId="0" borderId="0"/>
    <xf numFmtId="0" fontId="104" fillId="0" borderId="0" applyFont="0" applyFill="0" applyBorder="0" applyAlignment="0" applyProtection="0"/>
    <xf numFmtId="0" fontId="105" fillId="0" borderId="0"/>
    <xf numFmtId="0" fontId="104" fillId="0" borderId="0"/>
    <xf numFmtId="43" fontId="104" fillId="0" borderId="0" applyFont="0" applyFill="0" applyBorder="0" applyAlignment="0" applyProtection="0"/>
    <xf numFmtId="9" fontId="104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212" fontId="45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2" borderId="0"/>
    <xf numFmtId="0" fontId="9" fillId="0" borderId="0"/>
    <xf numFmtId="0" fontId="9" fillId="0" borderId="0"/>
    <xf numFmtId="0" fontId="45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/>
    <xf numFmtId="0" fontId="107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7" fillId="0" borderId="0"/>
    <xf numFmtId="0" fontId="107" fillId="0" borderId="0"/>
    <xf numFmtId="211" fontId="100" fillId="0" borderId="0">
      <protection locked="0"/>
    </xf>
    <xf numFmtId="211" fontId="100" fillId="0" borderId="0">
      <protection locked="0"/>
    </xf>
    <xf numFmtId="211" fontId="100" fillId="0" borderId="0">
      <protection locked="0"/>
    </xf>
    <xf numFmtId="211" fontId="100" fillId="0" borderId="0">
      <protection locked="0"/>
    </xf>
    <xf numFmtId="211" fontId="100" fillId="0" borderId="0">
      <protection locked="0"/>
    </xf>
    <xf numFmtId="1" fontId="108" fillId="0" borderId="1">
      <alignment horizontal="center" vertical="center"/>
    </xf>
    <xf numFmtId="211" fontId="100" fillId="0" borderId="0">
      <protection locked="0"/>
    </xf>
    <xf numFmtId="211" fontId="100" fillId="0" borderId="0">
      <protection locked="0"/>
    </xf>
    <xf numFmtId="10" fontId="90" fillId="0" borderId="0" applyFont="0" applyFill="0" applyBorder="0" applyAlignment="0" applyProtection="0"/>
    <xf numFmtId="211" fontId="100" fillId="0" borderId="0">
      <protection locked="0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3" fillId="13" borderId="0" applyNumberFormat="0" applyBorder="0" applyAlignment="0" applyProtection="0">
      <alignment vertical="center"/>
    </xf>
    <xf numFmtId="0" fontId="213" fillId="13" borderId="0" applyNumberFormat="0" applyBorder="0" applyAlignment="0" applyProtection="0">
      <alignment vertical="center"/>
    </xf>
    <xf numFmtId="0" fontId="213" fillId="13" borderId="0" applyNumberFormat="0" applyBorder="0" applyAlignment="0" applyProtection="0">
      <alignment vertical="center"/>
    </xf>
    <xf numFmtId="0" fontId="213" fillId="13" borderId="0" applyNumberFormat="0" applyBorder="0" applyAlignment="0" applyProtection="0">
      <alignment vertical="center"/>
    </xf>
    <xf numFmtId="0" fontId="213" fillId="13" borderId="0" applyNumberFormat="0" applyBorder="0" applyAlignment="0" applyProtection="0">
      <alignment vertical="center"/>
    </xf>
    <xf numFmtId="0" fontId="213" fillId="13" borderId="0" applyNumberFormat="0" applyBorder="0" applyAlignment="0" applyProtection="0">
      <alignment vertical="center"/>
    </xf>
    <xf numFmtId="0" fontId="213" fillId="13" borderId="0" applyNumberFormat="0" applyBorder="0" applyAlignment="0" applyProtection="0">
      <alignment vertical="center"/>
    </xf>
    <xf numFmtId="0" fontId="213" fillId="13" borderId="0" applyNumberFormat="0" applyBorder="0" applyAlignment="0" applyProtection="0">
      <alignment vertical="center"/>
    </xf>
    <xf numFmtId="0" fontId="213" fillId="13" borderId="0" applyNumberFormat="0" applyBorder="0" applyAlignment="0" applyProtection="0">
      <alignment vertical="center"/>
    </xf>
    <xf numFmtId="0" fontId="213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3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3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3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4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3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5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3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6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3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7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3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8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3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19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3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0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3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1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3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2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3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3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3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2" fillId="24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5" fillId="25" borderId="0" applyNumberFormat="0" applyBorder="0" applyAlignment="0" applyProtection="0">
      <alignment vertical="center"/>
    </xf>
    <xf numFmtId="0" fontId="215" fillId="25" borderId="0" applyNumberFormat="0" applyBorder="0" applyAlignment="0" applyProtection="0">
      <alignment vertical="center"/>
    </xf>
    <xf numFmtId="0" fontId="215" fillId="25" borderId="0" applyNumberFormat="0" applyBorder="0" applyAlignment="0" applyProtection="0">
      <alignment vertical="center"/>
    </xf>
    <xf numFmtId="0" fontId="215" fillId="25" borderId="0" applyNumberFormat="0" applyBorder="0" applyAlignment="0" applyProtection="0">
      <alignment vertical="center"/>
    </xf>
    <xf numFmtId="0" fontId="215" fillId="25" borderId="0" applyNumberFormat="0" applyBorder="0" applyAlignment="0" applyProtection="0">
      <alignment vertical="center"/>
    </xf>
    <xf numFmtId="0" fontId="215" fillId="25" borderId="0" applyNumberFormat="0" applyBorder="0" applyAlignment="0" applyProtection="0">
      <alignment vertical="center"/>
    </xf>
    <xf numFmtId="0" fontId="215" fillId="25" borderId="0" applyNumberFormat="0" applyBorder="0" applyAlignment="0" applyProtection="0">
      <alignment vertical="center"/>
    </xf>
    <xf numFmtId="0" fontId="215" fillId="25" borderId="0" applyNumberFormat="0" applyBorder="0" applyAlignment="0" applyProtection="0">
      <alignment vertical="center"/>
    </xf>
    <xf numFmtId="0" fontId="215" fillId="25" borderId="0" applyNumberFormat="0" applyBorder="0" applyAlignment="0" applyProtection="0">
      <alignment vertical="center"/>
    </xf>
    <xf numFmtId="0" fontId="215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5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5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5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6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109" fillId="0" borderId="2">
      <alignment vertical="center"/>
    </xf>
    <xf numFmtId="211" fontId="100" fillId="0" borderId="0">
      <protection locked="0"/>
    </xf>
    <xf numFmtId="211" fontId="100" fillId="0" borderId="0">
      <protection locked="0"/>
    </xf>
    <xf numFmtId="211" fontId="100" fillId="0" borderId="0">
      <protection locked="0"/>
    </xf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27" fontId="123" fillId="0" borderId="0" applyFont="0" applyFill="0" applyBorder="0" applyAlignment="0" applyProtection="0"/>
    <xf numFmtId="227" fontId="90" fillId="0" borderId="0" applyFont="0" applyFill="0" applyBorder="0" applyAlignment="0" applyProtection="0"/>
    <xf numFmtId="228" fontId="99" fillId="0" borderId="0" applyFont="0" applyFill="0" applyBorder="0" applyAlignment="0" applyProtection="0"/>
    <xf numFmtId="229" fontId="90" fillId="0" borderId="0" applyFont="0" applyFill="0" applyBorder="0" applyAlignment="0" applyProtection="0"/>
    <xf numFmtId="229" fontId="123" fillId="0" borderId="0" applyFont="0" applyFill="0" applyBorder="0" applyAlignment="0" applyProtection="0"/>
    <xf numFmtId="229" fontId="90" fillId="0" borderId="0" applyFont="0" applyFill="0" applyBorder="0" applyAlignment="0" applyProtection="0"/>
    <xf numFmtId="230" fontId="124" fillId="0" borderId="0" applyFont="0" applyFill="0" applyBorder="0" applyAlignment="0" applyProtection="0"/>
    <xf numFmtId="231" fontId="124" fillId="0" borderId="0" applyFont="0" applyFill="0" applyBorder="0" applyAlignment="0" applyProtection="0"/>
    <xf numFmtId="231" fontId="124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11" fontId="100" fillId="0" borderId="0">
      <protection locked="0"/>
    </xf>
    <xf numFmtId="205" fontId="90" fillId="0" borderId="0" applyFont="0" applyFill="0" applyBorder="0" applyAlignment="0" applyProtection="0"/>
    <xf numFmtId="211" fontId="100" fillId="0" borderId="0">
      <protection locked="0"/>
    </xf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28" fontId="99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32" fontId="123" fillId="0" borderId="0" applyFont="0" applyFill="0" applyBorder="0" applyAlignment="0" applyProtection="0"/>
    <xf numFmtId="232" fontId="90" fillId="0" borderId="0" applyFont="0" applyFill="0" applyBorder="0" applyAlignment="0" applyProtection="0"/>
    <xf numFmtId="229" fontId="99" fillId="0" borderId="0" applyFont="0" applyFill="0" applyBorder="0" applyAlignment="0" applyProtection="0"/>
    <xf numFmtId="233" fontId="90" fillId="0" borderId="0" applyFont="0" applyFill="0" applyBorder="0" applyAlignment="0" applyProtection="0"/>
    <xf numFmtId="233" fontId="123" fillId="0" borderId="0" applyFont="0" applyFill="0" applyBorder="0" applyAlignment="0" applyProtection="0"/>
    <xf numFmtId="233" fontId="90" fillId="0" borderId="0" applyFont="0" applyFill="0" applyBorder="0" applyAlignment="0" applyProtection="0"/>
    <xf numFmtId="234" fontId="124" fillId="0" borderId="0" applyFont="0" applyFill="0" applyBorder="0" applyAlignment="0" applyProtection="0"/>
    <xf numFmtId="235" fontId="124" fillId="0" borderId="0" applyFont="0" applyFill="0" applyBorder="0" applyAlignment="0" applyProtection="0"/>
    <xf numFmtId="235" fontId="124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0" fontId="99" fillId="0" borderId="0"/>
    <xf numFmtId="0" fontId="9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211" fontId="100" fillId="0" borderId="0">
      <protection locked="0"/>
    </xf>
    <xf numFmtId="211" fontId="100" fillId="0" borderId="0">
      <protection locked="0"/>
    </xf>
    <xf numFmtId="203" fontId="90" fillId="0" borderId="0" applyFont="0" applyFill="0" applyBorder="0" applyAlignment="0" applyProtection="0"/>
    <xf numFmtId="211" fontId="100" fillId="0" borderId="0">
      <protection locked="0"/>
    </xf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38" fontId="99" fillId="0" borderId="0" applyFont="0" applyFill="0" applyBorder="0" applyAlignment="0" applyProtection="0"/>
    <xf numFmtId="236" fontId="90" fillId="0" borderId="0" applyFont="0" applyFill="0" applyBorder="0" applyAlignment="0" applyProtection="0"/>
    <xf numFmtId="236" fontId="123" fillId="0" borderId="0" applyFont="0" applyFill="0" applyBorder="0" applyAlignment="0" applyProtection="0"/>
    <xf numFmtId="236" fontId="90" fillId="0" borderId="0" applyFont="0" applyFill="0" applyBorder="0" applyAlignment="0" applyProtection="0"/>
    <xf numFmtId="41" fontId="124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11" fontId="100" fillId="0" borderId="0">
      <protection locked="0"/>
    </xf>
    <xf numFmtId="204" fontId="90" fillId="0" borderId="0" applyFont="0" applyFill="0" applyBorder="0" applyAlignment="0" applyProtection="0"/>
    <xf numFmtId="211" fontId="100" fillId="0" borderId="0">
      <protection locked="0"/>
    </xf>
    <xf numFmtId="237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40" fontId="99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3" fontId="99" fillId="0" borderId="0" applyFont="0" applyFill="0" applyBorder="0" applyAlignment="0" applyProtection="0"/>
    <xf numFmtId="237" fontId="123" fillId="0" borderId="0" applyFont="0" applyFill="0" applyBorder="0" applyAlignment="0" applyProtection="0"/>
    <xf numFmtId="237" fontId="90" fillId="0" borderId="0" applyFont="0" applyFill="0" applyBorder="0" applyAlignment="0" applyProtection="0"/>
    <xf numFmtId="43" fontId="124" fillId="0" borderId="0" applyFont="0" applyFill="0" applyBorder="0" applyAlignment="0" applyProtection="0"/>
    <xf numFmtId="40" fontId="124" fillId="0" borderId="0" applyFont="0" applyFill="0" applyBorder="0" applyAlignment="0" applyProtection="0"/>
    <xf numFmtId="40" fontId="124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38" fontId="109" fillId="0" borderId="0">
      <alignment horizontal="right"/>
      <protection locked="0"/>
    </xf>
    <xf numFmtId="198" fontId="8" fillId="0" borderId="0" applyFont="0" applyFill="0" applyBorder="0" applyAlignment="0" applyProtection="0"/>
    <xf numFmtId="0" fontId="125" fillId="0" borderId="0"/>
    <xf numFmtId="0" fontId="126" fillId="0" borderId="0"/>
    <xf numFmtId="211" fontId="100" fillId="0" borderId="0">
      <protection locked="0"/>
    </xf>
    <xf numFmtId="0" fontId="94" fillId="0" borderId="0"/>
    <xf numFmtId="0" fontId="127" fillId="0" borderId="0"/>
    <xf numFmtId="0" fontId="128" fillId="0" borderId="0"/>
    <xf numFmtId="0" fontId="99" fillId="0" borderId="0"/>
    <xf numFmtId="0" fontId="90" fillId="0" borderId="0"/>
    <xf numFmtId="0" fontId="123" fillId="0" borderId="0"/>
    <xf numFmtId="0" fontId="90" fillId="0" borderId="0"/>
    <xf numFmtId="0" fontId="129" fillId="0" borderId="0"/>
    <xf numFmtId="239" fontId="107" fillId="0" borderId="0"/>
    <xf numFmtId="0" fontId="127" fillId="0" borderId="0"/>
    <xf numFmtId="0" fontId="124" fillId="0" borderId="0"/>
    <xf numFmtId="0" fontId="124" fillId="0" borderId="0"/>
    <xf numFmtId="0" fontId="130" fillId="0" borderId="0"/>
    <xf numFmtId="0" fontId="128" fillId="0" borderId="0"/>
    <xf numFmtId="0" fontId="8" fillId="0" borderId="0" applyFill="0" applyBorder="0" applyAlignment="0"/>
    <xf numFmtId="240" fontId="8" fillId="3" borderId="0" applyNumberFormat="0" applyFont="0" applyBorder="0" applyAlignment="0">
      <protection locked="0"/>
    </xf>
    <xf numFmtId="0" fontId="95" fillId="0" borderId="0"/>
    <xf numFmtId="4" fontId="113" fillId="0" borderId="0">
      <protection locked="0"/>
    </xf>
    <xf numFmtId="241" fontId="45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241" fontId="45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241" fontId="45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241" fontId="45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241" fontId="45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241" fontId="45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241" fontId="45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241" fontId="45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7" fontId="154" fillId="0" borderId="0"/>
    <xf numFmtId="3" fontId="99" fillId="0" borderId="0" applyFont="0" applyFill="0" applyBorder="0" applyAlignment="0" applyProtection="0"/>
    <xf numFmtId="206" fontId="8" fillId="0" borderId="0"/>
    <xf numFmtId="189" fontId="8" fillId="0" borderId="0" applyFont="0" applyFill="0" applyBorder="0" applyAlignment="0" applyProtection="0"/>
    <xf numFmtId="0" fontId="131" fillId="0" borderId="0" applyNumberFormat="0" applyAlignment="0">
      <alignment horizontal="left"/>
    </xf>
    <xf numFmtId="242" fontId="115" fillId="0" borderId="0">
      <protection locked="0"/>
    </xf>
    <xf numFmtId="233" fontId="99" fillId="0" borderId="0" applyFont="0" applyFill="0" applyBorder="0" applyAlignment="0" applyProtection="0"/>
    <xf numFmtId="197" fontId="45" fillId="0" borderId="3" applyFill="0" applyBorder="0" applyAlignment="0"/>
    <xf numFmtId="197" fontId="45" fillId="0" borderId="3" applyFill="0" applyBorder="0" applyAlignment="0"/>
    <xf numFmtId="197" fontId="45" fillId="0" borderId="3" applyFill="0" applyBorder="0" applyAlignment="0"/>
    <xf numFmtId="197" fontId="45" fillId="0" borderId="3" applyFill="0" applyBorder="0" applyAlignment="0"/>
    <xf numFmtId="197" fontId="45" fillId="0" borderId="3" applyFill="0" applyBorder="0" applyAlignment="0"/>
    <xf numFmtId="197" fontId="45" fillId="0" borderId="3" applyFill="0" applyBorder="0" applyAlignment="0"/>
    <xf numFmtId="197" fontId="45" fillId="0" borderId="3" applyFill="0" applyBorder="0" applyAlignment="0"/>
    <xf numFmtId="243" fontId="8" fillId="0" borderId="0" applyFont="0" applyFill="0" applyBorder="0" applyAlignment="0" applyProtection="0"/>
    <xf numFmtId="208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44" fontId="115" fillId="0" borderId="0">
      <protection locked="0"/>
    </xf>
    <xf numFmtId="209" fontId="8" fillId="0" borderId="0"/>
    <xf numFmtId="230" fontId="132" fillId="0" borderId="0" applyFill="0" applyBorder="0" applyAlignment="0" applyProtection="0"/>
    <xf numFmtId="0" fontId="133" fillId="0" borderId="0" applyNumberFormat="0" applyAlignment="0">
      <alignment horizontal="left"/>
    </xf>
    <xf numFmtId="245" fontId="8" fillId="0" borderId="0" applyFont="0" applyFill="0" applyBorder="0" applyAlignment="0" applyProtection="0"/>
    <xf numFmtId="246" fontId="115" fillId="0" borderId="0">
      <protection locked="0"/>
    </xf>
    <xf numFmtId="38" fontId="34" fillId="2" borderId="0" applyNumberFormat="0" applyBorder="0" applyAlignment="0" applyProtection="0"/>
    <xf numFmtId="38" fontId="34" fillId="4" borderId="0" applyNumberFormat="0" applyBorder="0" applyAlignment="0" applyProtection="0"/>
    <xf numFmtId="0" fontId="96" fillId="0" borderId="0">
      <alignment horizontal="left"/>
    </xf>
    <xf numFmtId="0" fontId="20" fillId="0" borderId="4" applyNumberFormat="0" applyAlignment="0" applyProtection="0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14" fontId="74" fillId="5" borderId="2">
      <alignment horizontal="center" vertical="center" wrapText="1"/>
    </xf>
    <xf numFmtId="0" fontId="13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8" fontId="115" fillId="0" borderId="0">
      <protection locked="0"/>
    </xf>
    <xf numFmtId="208" fontId="115" fillId="0" borderId="0">
      <protection locked="0"/>
    </xf>
    <xf numFmtId="0" fontId="135" fillId="0" borderId="6" applyNumberFormat="0" applyFill="0" applyBorder="0" applyAlignment="0" applyProtection="0">
      <alignment horizontal="left"/>
    </xf>
    <xf numFmtId="0" fontId="136" fillId="0" borderId="0" applyNumberFormat="0" applyFill="0" applyBorder="0" applyAlignment="0" applyProtection="0">
      <alignment vertical="top"/>
      <protection locked="0"/>
    </xf>
    <xf numFmtId="0" fontId="137" fillId="6" borderId="7" applyNumberFormat="0" applyFont="0" applyBorder="0" applyAlignment="0">
      <alignment horizontal="center"/>
      <protection locked="0"/>
    </xf>
    <xf numFmtId="10" fontId="34" fillId="7" borderId="3" applyNumberFormat="0" applyBorder="0" applyAlignment="0" applyProtection="0"/>
    <xf numFmtId="10" fontId="34" fillId="4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0" fontId="138" fillId="0" borderId="0" applyNumberFormat="0" applyFill="0" applyBorder="0" applyAlignment="0">
      <protection locked="0"/>
    </xf>
    <xf numFmtId="0" fontId="139" fillId="0" borderId="0" applyNumberFormat="0" applyFont="0" applyFill="0" applyBorder="0" applyProtection="0">
      <alignment horizontal="left" vertical="center"/>
    </xf>
    <xf numFmtId="38" fontId="140" fillId="8" borderId="0">
      <alignment horizontal="left" indent="1"/>
    </xf>
    <xf numFmtId="247" fontId="8" fillId="0" borderId="0" applyFont="0" applyFill="0" applyBorder="0" applyAlignment="0" applyProtection="0"/>
    <xf numFmtId="187" fontId="8" fillId="0" borderId="0" applyFont="0" applyFill="0" applyBorder="0" applyAlignment="0" applyProtection="0"/>
    <xf numFmtId="0" fontId="141" fillId="4" borderId="8">
      <alignment horizontal="left" vertical="top" indent="2"/>
    </xf>
    <xf numFmtId="0" fontId="97" fillId="0" borderId="2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00" fontId="8" fillId="0" borderId="0" applyFont="0" applyFill="0" applyBorder="0" applyAlignment="0" applyProtection="0"/>
    <xf numFmtId="201" fontId="8" fillId="0" borderId="0" applyFont="0" applyFill="0" applyBorder="0" applyAlignment="0" applyProtection="0"/>
    <xf numFmtId="37" fontId="142" fillId="0" borderId="0"/>
    <xf numFmtId="0" fontId="45" fillId="0" borderId="0"/>
    <xf numFmtId="207" fontId="45" fillId="0" borderId="0"/>
    <xf numFmtId="179" fontId="45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211" fontId="100" fillId="0" borderId="0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0" fontId="144" fillId="4" borderId="0">
      <alignment horizontal="right"/>
    </xf>
    <xf numFmtId="0" fontId="145" fillId="4" borderId="0">
      <alignment horizontal="right"/>
    </xf>
    <xf numFmtId="0" fontId="146" fillId="4" borderId="9"/>
    <xf numFmtId="0" fontId="146" fillId="0" borderId="0" applyBorder="0">
      <alignment horizontal="centerContinuous"/>
    </xf>
    <xf numFmtId="0" fontId="147" fillId="0" borderId="0" applyBorder="0">
      <alignment horizontal="centerContinuous"/>
    </xf>
    <xf numFmtId="0" fontId="148" fillId="4" borderId="0"/>
    <xf numFmtId="0" fontId="149" fillId="4" borderId="2"/>
    <xf numFmtId="236" fontId="108" fillId="0" borderId="0"/>
    <xf numFmtId="248" fontId="115" fillId="0" borderId="0">
      <protection locked="0"/>
    </xf>
    <xf numFmtId="249" fontId="115" fillId="0" borderId="0" applyFont="0" applyFill="0" applyBorder="0" applyAlignment="0" applyProtection="0"/>
    <xf numFmtId="10" fontId="9" fillId="0" borderId="0" applyFont="0" applyFill="0" applyBorder="0" applyAlignment="0" applyProtection="0"/>
    <xf numFmtId="250" fontId="8" fillId="0" borderId="0" applyFont="0" applyFill="0" applyBorder="0" applyAlignment="0" applyProtection="0"/>
    <xf numFmtId="251" fontId="9" fillId="0" borderId="0" applyNumberFormat="0" applyFill="0" applyBorder="0" applyAlignment="0" applyProtection="0">
      <alignment horizontal="left"/>
    </xf>
    <xf numFmtId="0" fontId="45" fillId="0" borderId="0"/>
    <xf numFmtId="0" fontId="9" fillId="0" borderId="0"/>
    <xf numFmtId="230" fontId="150" fillId="0" borderId="0" applyFill="0" applyBorder="0" applyAlignment="0" applyProtection="0"/>
    <xf numFmtId="0" fontId="97" fillId="0" borderId="0"/>
    <xf numFmtId="40" fontId="151" fillId="0" borderId="0" applyBorder="0">
      <alignment horizontal="right"/>
    </xf>
    <xf numFmtId="0" fontId="71" fillId="0" borderId="0" applyFill="0" applyBorder="0" applyProtection="0">
      <alignment horizontal="left" vertical="top"/>
    </xf>
    <xf numFmtId="0" fontId="13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40" fontId="152" fillId="0" borderId="0"/>
    <xf numFmtId="208" fontId="115" fillId="0" borderId="10">
      <protection locked="0"/>
    </xf>
    <xf numFmtId="0" fontId="124" fillId="0" borderId="0" applyNumberFormat="0" applyFont="0" applyFill="0" applyBorder="0" applyProtection="0">
      <alignment horizontal="center" vertical="center" wrapText="1"/>
    </xf>
    <xf numFmtId="252" fontId="8" fillId="0" borderId="0" applyFont="0" applyFill="0" applyBorder="0" applyAlignment="0" applyProtection="0"/>
    <xf numFmtId="0" fontId="153" fillId="0" borderId="0"/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197" fontId="110" fillId="4" borderId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7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9" fillId="37" borderId="117" applyNumberFormat="0" applyAlignment="0" applyProtection="0">
      <alignment vertical="center"/>
    </xf>
    <xf numFmtId="0" fontId="219" fillId="37" borderId="117" applyNumberFormat="0" applyAlignment="0" applyProtection="0">
      <alignment vertical="center"/>
    </xf>
    <xf numFmtId="0" fontId="219" fillId="37" borderId="117" applyNumberFormat="0" applyAlignment="0" applyProtection="0">
      <alignment vertical="center"/>
    </xf>
    <xf numFmtId="0" fontId="219" fillId="37" borderId="117" applyNumberFormat="0" applyAlignment="0" applyProtection="0">
      <alignment vertical="center"/>
    </xf>
    <xf numFmtId="0" fontId="219" fillId="37" borderId="117" applyNumberFormat="0" applyAlignment="0" applyProtection="0">
      <alignment vertical="center"/>
    </xf>
    <xf numFmtId="0" fontId="219" fillId="37" borderId="117" applyNumberFormat="0" applyAlignment="0" applyProtection="0">
      <alignment vertical="center"/>
    </xf>
    <xf numFmtId="0" fontId="219" fillId="37" borderId="117" applyNumberFormat="0" applyAlignment="0" applyProtection="0">
      <alignment vertical="center"/>
    </xf>
    <xf numFmtId="0" fontId="219" fillId="37" borderId="117" applyNumberFormat="0" applyAlignment="0" applyProtection="0">
      <alignment vertical="center"/>
    </xf>
    <xf numFmtId="0" fontId="219" fillId="37" borderId="117" applyNumberFormat="0" applyAlignment="0" applyProtection="0">
      <alignment vertical="center"/>
    </xf>
    <xf numFmtId="0" fontId="219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9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0" fontId="218" fillId="37" borderId="117" applyNumberFormat="0" applyAlignment="0" applyProtection="0">
      <alignment vertical="center"/>
    </xf>
    <xf numFmtId="213" fontId="58" fillId="0" borderId="0">
      <protection locked="0"/>
    </xf>
    <xf numFmtId="0" fontId="111" fillId="0" borderId="0">
      <protection locked="0"/>
    </xf>
    <xf numFmtId="0" fontId="111" fillId="0" borderId="0">
      <protection locked="0"/>
    </xf>
    <xf numFmtId="214" fontId="107" fillId="0" borderId="0"/>
    <xf numFmtId="214" fontId="107" fillId="0" borderId="0"/>
    <xf numFmtId="214" fontId="107" fillId="0" borderId="0"/>
    <xf numFmtId="214" fontId="107" fillId="0" borderId="0"/>
    <xf numFmtId="214" fontId="107" fillId="0" borderId="0"/>
    <xf numFmtId="214" fontId="107" fillId="0" borderId="0"/>
    <xf numFmtId="214" fontId="107" fillId="0" borderId="0"/>
    <xf numFmtId="214" fontId="107" fillId="0" borderId="0"/>
    <xf numFmtId="214" fontId="107" fillId="0" borderId="0"/>
    <xf numFmtId="214" fontId="107" fillId="0" borderId="0"/>
    <xf numFmtId="214" fontId="107" fillId="0" borderId="0"/>
    <xf numFmtId="0" fontId="112" fillId="0" borderId="0"/>
    <xf numFmtId="199" fontId="9" fillId="0" borderId="3">
      <alignment horizontal="right" vertical="center" shrinkToFit="1"/>
    </xf>
    <xf numFmtId="199" fontId="9" fillId="0" borderId="3">
      <alignment horizontal="right" vertical="center" shrinkToFit="1"/>
    </xf>
    <xf numFmtId="199" fontId="9" fillId="0" borderId="3">
      <alignment horizontal="right" vertical="center" shrinkToFit="1"/>
    </xf>
    <xf numFmtId="199" fontId="9" fillId="0" borderId="3">
      <alignment horizontal="right" vertical="center" shrinkToFit="1"/>
    </xf>
    <xf numFmtId="199" fontId="9" fillId="0" borderId="3">
      <alignment horizontal="right" vertical="center" shrinkToFit="1"/>
    </xf>
    <xf numFmtId="199" fontId="9" fillId="0" borderId="3">
      <alignment horizontal="right" vertical="center" shrinkToFit="1"/>
    </xf>
    <xf numFmtId="199" fontId="9" fillId="0" borderId="3">
      <alignment horizontal="right" vertical="center" shrinkToFit="1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113" fillId="0" borderId="0">
      <protection locked="0"/>
    </xf>
    <xf numFmtId="1" fontId="114" fillId="0" borderId="3" applyFill="0" applyBorder="0">
      <alignment horizontal="center"/>
    </xf>
    <xf numFmtId="1" fontId="114" fillId="0" borderId="3" applyFill="0" applyBorder="0">
      <alignment horizontal="center"/>
    </xf>
    <xf numFmtId="1" fontId="114" fillId="0" borderId="3" applyFill="0" applyBorder="0">
      <alignment horizontal="center"/>
    </xf>
    <xf numFmtId="1" fontId="114" fillId="0" borderId="3" applyFill="0" applyBorder="0">
      <alignment horizontal="center"/>
    </xf>
    <xf numFmtId="1" fontId="114" fillId="0" borderId="3" applyFill="0" applyBorder="0">
      <alignment horizontal="center"/>
    </xf>
    <xf numFmtId="1" fontId="114" fillId="0" borderId="3" applyFill="0" applyBorder="0">
      <alignment horizontal="center"/>
    </xf>
    <xf numFmtId="1" fontId="114" fillId="0" borderId="3" applyFill="0" applyBorder="0">
      <alignment horizontal="center"/>
    </xf>
    <xf numFmtId="0" fontId="113" fillId="0" borderId="0">
      <protection locked="0"/>
    </xf>
    <xf numFmtId="211" fontId="100" fillId="0" borderId="0">
      <protection locked="0"/>
    </xf>
    <xf numFmtId="211" fontId="100" fillId="0" borderId="0">
      <protection locked="0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212" fillId="39" borderId="118" applyNumberFormat="0" applyFont="0" applyAlignment="0" applyProtection="0">
      <alignment vertical="center"/>
    </xf>
    <xf numFmtId="0" fontId="155" fillId="39" borderId="118" applyNumberFormat="0" applyFont="0" applyAlignment="0" applyProtection="0">
      <alignment vertical="center"/>
    </xf>
    <xf numFmtId="0" fontId="155" fillId="39" borderId="118" applyNumberFormat="0" applyFont="0" applyAlignment="0" applyProtection="0">
      <alignment vertical="center"/>
    </xf>
    <xf numFmtId="0" fontId="155" fillId="39" borderId="118" applyNumberFormat="0" applyFont="0" applyAlignment="0" applyProtection="0">
      <alignment vertical="center"/>
    </xf>
    <xf numFmtId="0" fontId="155" fillId="39" borderId="118" applyNumberFormat="0" applyFont="0" applyAlignment="0" applyProtection="0">
      <alignment vertical="center"/>
    </xf>
    <xf numFmtId="0" fontId="155" fillId="39" borderId="118" applyNumberFormat="0" applyFont="0" applyAlignment="0" applyProtection="0">
      <alignment vertical="center"/>
    </xf>
    <xf numFmtId="0" fontId="155" fillId="39" borderId="118" applyNumberFormat="0" applyFont="0" applyAlignment="0" applyProtection="0">
      <alignment vertical="center"/>
    </xf>
    <xf numFmtId="0" fontId="155" fillId="39" borderId="118" applyNumberFormat="0" applyFont="0" applyAlignment="0" applyProtection="0">
      <alignment vertical="center"/>
    </xf>
    <xf numFmtId="0" fontId="155" fillId="39" borderId="118" applyNumberFormat="0" applyFont="0" applyAlignment="0" applyProtection="0">
      <alignment vertical="center"/>
    </xf>
    <xf numFmtId="0" fontId="155" fillId="39" borderId="118" applyNumberFormat="0" applyFont="0" applyAlignment="0" applyProtection="0">
      <alignment vertical="center"/>
    </xf>
    <xf numFmtId="0" fontId="155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212" fillId="39" borderId="118" applyNumberFormat="0" applyFont="0" applyAlignment="0" applyProtection="0">
      <alignment vertical="center"/>
    </xf>
    <xf numFmtId="0" fontId="155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215" fontId="45" fillId="0" borderId="0">
      <alignment vertical="center"/>
    </xf>
    <xf numFmtId="9" fontId="8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01" fillId="0" borderId="0" applyFont="0" applyFill="0" applyBorder="0" applyAlignment="0" applyProtection="0">
      <alignment vertical="center"/>
    </xf>
    <xf numFmtId="9" fontId="155" fillId="0" borderId="0" applyFont="0" applyFill="0" applyBorder="0" applyAlignment="0" applyProtection="0">
      <alignment vertical="center"/>
    </xf>
    <xf numFmtId="9" fontId="155" fillId="0" borderId="0" applyFont="0" applyFill="0" applyBorder="0" applyAlignment="0" applyProtection="0">
      <alignment vertical="center"/>
    </xf>
    <xf numFmtId="9" fontId="155" fillId="0" borderId="0" applyFont="0" applyFill="0" applyBorder="0" applyAlignment="0" applyProtection="0">
      <alignment vertical="center"/>
    </xf>
    <xf numFmtId="9" fontId="155" fillId="0" borderId="0" applyFont="0" applyFill="0" applyBorder="0" applyAlignment="0" applyProtection="0">
      <alignment vertical="center"/>
    </xf>
    <xf numFmtId="9" fontId="155" fillId="0" borderId="0" applyFont="0" applyFill="0" applyBorder="0" applyAlignment="0" applyProtection="0">
      <alignment vertical="center"/>
    </xf>
    <xf numFmtId="9" fontId="155" fillId="0" borderId="0" applyFont="0" applyFill="0" applyBorder="0" applyAlignment="0" applyProtection="0">
      <alignment vertical="center"/>
    </xf>
    <xf numFmtId="9" fontId="155" fillId="0" borderId="0" applyFont="0" applyFill="0" applyBorder="0" applyAlignment="0" applyProtection="0">
      <alignment vertical="center"/>
    </xf>
    <xf numFmtId="9" fontId="155" fillId="0" borderId="0" applyFont="0" applyFill="0" applyBorder="0" applyAlignment="0" applyProtection="0">
      <alignment vertical="center"/>
    </xf>
    <xf numFmtId="9" fontId="213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3" fillId="40" borderId="0" applyNumberFormat="0" applyBorder="0" applyAlignment="0" applyProtection="0">
      <alignment vertical="center"/>
    </xf>
    <xf numFmtId="0" fontId="223" fillId="40" borderId="0" applyNumberFormat="0" applyBorder="0" applyAlignment="0" applyProtection="0">
      <alignment vertical="center"/>
    </xf>
    <xf numFmtId="0" fontId="223" fillId="40" borderId="0" applyNumberFormat="0" applyBorder="0" applyAlignment="0" applyProtection="0">
      <alignment vertical="center"/>
    </xf>
    <xf numFmtId="0" fontId="223" fillId="40" borderId="0" applyNumberFormat="0" applyBorder="0" applyAlignment="0" applyProtection="0">
      <alignment vertical="center"/>
    </xf>
    <xf numFmtId="0" fontId="223" fillId="40" borderId="0" applyNumberFormat="0" applyBorder="0" applyAlignment="0" applyProtection="0">
      <alignment vertical="center"/>
    </xf>
    <xf numFmtId="0" fontId="223" fillId="40" borderId="0" applyNumberFormat="0" applyBorder="0" applyAlignment="0" applyProtection="0">
      <alignment vertical="center"/>
    </xf>
    <xf numFmtId="0" fontId="223" fillId="40" borderId="0" applyNumberFormat="0" applyBorder="0" applyAlignment="0" applyProtection="0">
      <alignment vertical="center"/>
    </xf>
    <xf numFmtId="0" fontId="223" fillId="40" borderId="0" applyNumberFormat="0" applyBorder="0" applyAlignment="0" applyProtection="0">
      <alignment vertical="center"/>
    </xf>
    <xf numFmtId="0" fontId="223" fillId="40" borderId="0" applyNumberFormat="0" applyBorder="0" applyAlignment="0" applyProtection="0">
      <alignment vertical="center"/>
    </xf>
    <xf numFmtId="0" fontId="223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3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0" fontId="222" fillId="40" borderId="0" applyNumberFormat="0" applyBorder="0" applyAlignment="0" applyProtection="0">
      <alignment vertical="center"/>
    </xf>
    <xf numFmtId="211" fontId="100" fillId="0" borderId="0">
      <protection locked="0"/>
    </xf>
    <xf numFmtId="0" fontId="45" fillId="0" borderId="0" applyBorder="0"/>
    <xf numFmtId="0" fontId="8" fillId="0" borderId="0" applyFont="0" applyFill="0" applyBorder="0" applyAlignment="0" applyProtection="0"/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5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7" fillId="41" borderId="119" applyNumberFormat="0" applyAlignment="0" applyProtection="0">
      <alignment vertical="center"/>
    </xf>
    <xf numFmtId="0" fontId="227" fillId="41" borderId="119" applyNumberFormat="0" applyAlignment="0" applyProtection="0">
      <alignment vertical="center"/>
    </xf>
    <xf numFmtId="0" fontId="227" fillId="41" borderId="119" applyNumberFormat="0" applyAlignment="0" applyProtection="0">
      <alignment vertical="center"/>
    </xf>
    <xf numFmtId="0" fontId="227" fillId="41" borderId="119" applyNumberFormat="0" applyAlignment="0" applyProtection="0">
      <alignment vertical="center"/>
    </xf>
    <xf numFmtId="0" fontId="227" fillId="41" borderId="119" applyNumberFormat="0" applyAlignment="0" applyProtection="0">
      <alignment vertical="center"/>
    </xf>
    <xf numFmtId="0" fontId="227" fillId="41" borderId="119" applyNumberFormat="0" applyAlignment="0" applyProtection="0">
      <alignment vertical="center"/>
    </xf>
    <xf numFmtId="0" fontId="227" fillId="41" borderId="119" applyNumberFormat="0" applyAlignment="0" applyProtection="0">
      <alignment vertical="center"/>
    </xf>
    <xf numFmtId="0" fontId="227" fillId="41" borderId="119" applyNumberFormat="0" applyAlignment="0" applyProtection="0">
      <alignment vertical="center"/>
    </xf>
    <xf numFmtId="0" fontId="227" fillId="41" borderId="119" applyNumberFormat="0" applyAlignment="0" applyProtection="0">
      <alignment vertical="center"/>
    </xf>
    <xf numFmtId="0" fontId="227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7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0" fontId="226" fillId="41" borderId="119" applyNumberFormat="0" applyAlignment="0" applyProtection="0">
      <alignment vertical="center"/>
    </xf>
    <xf numFmtId="197" fontId="17" fillId="4" borderId="3">
      <alignment horizontal="right" vertical="center"/>
      <protection locked="0"/>
    </xf>
    <xf numFmtId="197" fontId="17" fillId="4" borderId="3">
      <alignment horizontal="right" vertical="center"/>
      <protection locked="0"/>
    </xf>
    <xf numFmtId="197" fontId="17" fillId="4" borderId="3">
      <alignment horizontal="right" vertical="center"/>
      <protection locked="0"/>
    </xf>
    <xf numFmtId="197" fontId="17" fillId="4" borderId="3">
      <alignment horizontal="right" vertical="center"/>
      <protection locked="0"/>
    </xf>
    <xf numFmtId="197" fontId="17" fillId="4" borderId="3">
      <alignment horizontal="right" vertical="center"/>
      <protection locked="0"/>
    </xf>
    <xf numFmtId="197" fontId="17" fillId="4" borderId="3">
      <alignment horizontal="right" vertical="center"/>
      <protection locked="0"/>
    </xf>
    <xf numFmtId="197" fontId="17" fillId="4" borderId="3">
      <alignment horizontal="right" vertical="center"/>
      <protection locked="0"/>
    </xf>
    <xf numFmtId="41" fontId="89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00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2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97" fontId="6" fillId="0" borderId="0" applyFont="0" applyFill="0" applyBorder="0" applyAlignment="0" applyProtection="0">
      <alignment vertical="center"/>
    </xf>
    <xf numFmtId="197" fontId="6" fillId="0" borderId="0" applyFont="0" applyFill="0" applyBorder="0" applyAlignment="0" applyProtection="0">
      <alignment vertical="center"/>
    </xf>
    <xf numFmtId="197" fontId="6" fillId="0" borderId="0" applyFont="0" applyFill="0" applyBorder="0" applyAlignment="0" applyProtection="0">
      <alignment vertical="center"/>
    </xf>
    <xf numFmtId="197" fontId="6" fillId="0" borderId="0" applyFont="0" applyFill="0" applyBorder="0" applyAlignment="0" applyProtection="0">
      <alignment vertical="center"/>
    </xf>
    <xf numFmtId="0" fontId="45" fillId="0" borderId="0" applyFont="0" applyFill="0" applyBorder="0" applyAlignment="0" applyProtection="0"/>
    <xf numFmtId="197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197" fontId="6" fillId="0" borderId="0" applyFont="0" applyFill="0" applyBorder="0" applyAlignment="0" applyProtection="0">
      <alignment vertical="center"/>
    </xf>
    <xf numFmtId="197" fontId="6" fillId="0" borderId="0" applyFont="0" applyFill="0" applyBorder="0" applyAlignment="0" applyProtection="0">
      <alignment vertical="center"/>
    </xf>
    <xf numFmtId="197" fontId="6" fillId="0" borderId="0" applyFont="0" applyFill="0" applyBorder="0" applyAlignment="0" applyProtection="0">
      <alignment vertical="center"/>
    </xf>
    <xf numFmtId="197" fontId="6" fillId="0" borderId="0" applyFont="0" applyFill="0" applyBorder="0" applyAlignment="0" applyProtection="0">
      <alignment vertical="center"/>
    </xf>
    <xf numFmtId="197" fontId="6" fillId="0" borderId="0" applyFont="0" applyFill="0" applyBorder="0" applyAlignment="0" applyProtection="0">
      <alignment vertical="center"/>
    </xf>
    <xf numFmtId="197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221" fontId="116" fillId="0" borderId="0" applyFont="0" applyFill="0" applyBorder="0" applyProtection="0">
      <alignment horizontal="right"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1" fillId="0" borderId="0" applyFont="0" applyFill="0" applyBorder="0" applyAlignment="0" applyProtection="0"/>
    <xf numFmtId="0" fontId="9" fillId="0" borderId="0"/>
    <xf numFmtId="38" fontId="88" fillId="2" borderId="11">
      <alignment horizontal="center" vertical="center"/>
    </xf>
    <xf numFmtId="0" fontId="9" fillId="0" borderId="0"/>
    <xf numFmtId="212" fontId="45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212" fontId="45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212" fontId="45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212" fontId="45" fillId="0" borderId="0" applyFont="0" applyFill="0" applyBorder="0" applyAlignment="0" applyProtection="0"/>
    <xf numFmtId="212" fontId="45" fillId="0" borderId="0" applyFont="0" applyFill="0" applyBorder="0" applyAlignment="0" applyProtection="0"/>
    <xf numFmtId="212" fontId="45" fillId="0" borderId="0" applyFont="0" applyFill="0" applyBorder="0" applyAlignment="0" applyProtection="0"/>
    <xf numFmtId="212" fontId="45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212" fontId="45" fillId="0" borderId="0" applyFont="0" applyFill="0" applyBorder="0" applyAlignment="0" applyProtection="0"/>
    <xf numFmtId="212" fontId="45" fillId="0" borderId="0" applyFont="0" applyFill="0" applyBorder="0" applyAlignment="0" applyProtection="0"/>
    <xf numFmtId="212" fontId="45" fillId="0" borderId="0" applyFont="0" applyFill="0" applyBorder="0" applyAlignment="0" applyProtection="0"/>
    <xf numFmtId="212" fontId="45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212" fontId="45" fillId="0" borderId="0" applyFont="0" applyFill="0" applyBorder="0" applyAlignment="0" applyProtection="0"/>
    <xf numFmtId="0" fontId="9" fillId="0" borderId="0" applyFont="0" applyFill="0" applyBorder="0" applyAlignment="0" applyProtection="0"/>
    <xf numFmtId="212" fontId="45" fillId="0" borderId="0" applyFont="0" applyFill="0" applyBorder="0" applyAlignment="0" applyProtection="0"/>
    <xf numFmtId="0" fontId="9" fillId="0" borderId="0" applyFont="0" applyFill="0" applyBorder="0" applyAlignment="0" applyProtection="0"/>
    <xf numFmtId="212" fontId="45" fillId="0" borderId="0" applyFont="0" applyFill="0" applyBorder="0" applyAlignment="0" applyProtection="0"/>
    <xf numFmtId="0" fontId="9" fillId="0" borderId="0" applyFont="0" applyFill="0" applyBorder="0" applyAlignment="0" applyProtection="0"/>
    <xf numFmtId="212" fontId="45" fillId="0" borderId="0" applyFont="0" applyFill="0" applyBorder="0" applyAlignment="0" applyProtection="0"/>
    <xf numFmtId="0" fontId="9" fillId="0" borderId="0" applyFont="0" applyFill="0" applyBorder="0" applyAlignment="0" applyProtection="0"/>
    <xf numFmtId="212" fontId="45" fillId="0" borderId="0" applyFont="0" applyFill="0" applyBorder="0" applyAlignment="0" applyProtection="0"/>
    <xf numFmtId="212" fontId="45" fillId="0" borderId="0" applyFont="0" applyFill="0" applyBorder="0" applyAlignment="0" applyProtection="0"/>
    <xf numFmtId="212" fontId="45" fillId="0" borderId="0" applyFont="0" applyFill="0" applyBorder="0" applyAlignment="0" applyProtection="0"/>
    <xf numFmtId="0" fontId="9" fillId="0" borderId="0" applyFont="0" applyFill="0" applyBorder="0" applyAlignment="0" applyProtection="0"/>
    <xf numFmtId="217" fontId="45" fillId="0" borderId="9"/>
    <xf numFmtId="0" fontId="117" fillId="0" borderId="12"/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9" fillId="0" borderId="120" applyNumberFormat="0" applyFill="0" applyAlignment="0" applyProtection="0">
      <alignment vertical="center"/>
    </xf>
    <xf numFmtId="0" fontId="229" fillId="0" borderId="120" applyNumberFormat="0" applyFill="0" applyAlignment="0" applyProtection="0">
      <alignment vertical="center"/>
    </xf>
    <xf numFmtId="0" fontId="229" fillId="0" borderId="120" applyNumberFormat="0" applyFill="0" applyAlignment="0" applyProtection="0">
      <alignment vertical="center"/>
    </xf>
    <xf numFmtId="0" fontId="229" fillId="0" borderId="120" applyNumberFormat="0" applyFill="0" applyAlignment="0" applyProtection="0">
      <alignment vertical="center"/>
    </xf>
    <xf numFmtId="0" fontId="229" fillId="0" borderId="120" applyNumberFormat="0" applyFill="0" applyAlignment="0" applyProtection="0">
      <alignment vertical="center"/>
    </xf>
    <xf numFmtId="0" fontId="229" fillId="0" borderId="120" applyNumberFormat="0" applyFill="0" applyAlignment="0" applyProtection="0">
      <alignment vertical="center"/>
    </xf>
    <xf numFmtId="0" fontId="229" fillId="0" borderId="120" applyNumberFormat="0" applyFill="0" applyAlignment="0" applyProtection="0">
      <alignment vertical="center"/>
    </xf>
    <xf numFmtId="0" fontId="229" fillId="0" borderId="120" applyNumberFormat="0" applyFill="0" applyAlignment="0" applyProtection="0">
      <alignment vertical="center"/>
    </xf>
    <xf numFmtId="0" fontId="229" fillId="0" borderId="120" applyNumberFormat="0" applyFill="0" applyAlignment="0" applyProtection="0">
      <alignment vertical="center"/>
    </xf>
    <xf numFmtId="0" fontId="229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9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28" fillId="0" borderId="120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1" fillId="0" borderId="121" applyNumberFormat="0" applyFill="0" applyAlignment="0" applyProtection="0">
      <alignment vertical="center"/>
    </xf>
    <xf numFmtId="0" fontId="231" fillId="0" borderId="121" applyNumberFormat="0" applyFill="0" applyAlignment="0" applyProtection="0">
      <alignment vertical="center"/>
    </xf>
    <xf numFmtId="0" fontId="231" fillId="0" borderId="121" applyNumberFormat="0" applyFill="0" applyAlignment="0" applyProtection="0">
      <alignment vertical="center"/>
    </xf>
    <xf numFmtId="0" fontId="231" fillId="0" borderId="121" applyNumberFormat="0" applyFill="0" applyAlignment="0" applyProtection="0">
      <alignment vertical="center"/>
    </xf>
    <xf numFmtId="0" fontId="231" fillId="0" borderId="121" applyNumberFormat="0" applyFill="0" applyAlignment="0" applyProtection="0">
      <alignment vertical="center"/>
    </xf>
    <xf numFmtId="0" fontId="231" fillId="0" borderId="121" applyNumberFormat="0" applyFill="0" applyAlignment="0" applyProtection="0">
      <alignment vertical="center"/>
    </xf>
    <xf numFmtId="0" fontId="231" fillId="0" borderId="121" applyNumberFormat="0" applyFill="0" applyAlignment="0" applyProtection="0">
      <alignment vertical="center"/>
    </xf>
    <xf numFmtId="0" fontId="231" fillId="0" borderId="121" applyNumberFormat="0" applyFill="0" applyAlignment="0" applyProtection="0">
      <alignment vertical="center"/>
    </xf>
    <xf numFmtId="0" fontId="231" fillId="0" borderId="121" applyNumberFormat="0" applyFill="0" applyAlignment="0" applyProtection="0">
      <alignment vertical="center"/>
    </xf>
    <xf numFmtId="0" fontId="231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1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0" fontId="230" fillId="0" borderId="121" applyNumberFormat="0" applyFill="0" applyAlignment="0" applyProtection="0">
      <alignment vertical="center"/>
    </xf>
    <xf numFmtId="218" fontId="118" fillId="0" borderId="0" applyFont="0" applyFill="0" applyBorder="0" applyAlignment="0" applyProtection="0"/>
    <xf numFmtId="180" fontId="116" fillId="0" borderId="0" applyFont="0" applyFill="0" applyBorder="0" applyAlignment="0" applyProtection="0"/>
    <xf numFmtId="219" fontId="119" fillId="0" borderId="0" applyFill="0" applyBorder="0" applyProtection="0">
      <alignment horizontal="right"/>
    </xf>
    <xf numFmtId="0" fontId="108" fillId="0" borderId="13">
      <alignment vertical="justify" wrapText="1"/>
    </xf>
    <xf numFmtId="0" fontId="119" fillId="0" borderId="0"/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3" fillId="42" borderId="117" applyNumberFormat="0" applyAlignment="0" applyProtection="0">
      <alignment vertical="center"/>
    </xf>
    <xf numFmtId="0" fontId="233" fillId="42" borderId="117" applyNumberFormat="0" applyAlignment="0" applyProtection="0">
      <alignment vertical="center"/>
    </xf>
    <xf numFmtId="0" fontId="233" fillId="42" borderId="117" applyNumberFormat="0" applyAlignment="0" applyProtection="0">
      <alignment vertical="center"/>
    </xf>
    <xf numFmtId="0" fontId="233" fillId="42" borderId="117" applyNumberFormat="0" applyAlignment="0" applyProtection="0">
      <alignment vertical="center"/>
    </xf>
    <xf numFmtId="0" fontId="233" fillId="42" borderId="117" applyNumberFormat="0" applyAlignment="0" applyProtection="0">
      <alignment vertical="center"/>
    </xf>
    <xf numFmtId="0" fontId="233" fillId="42" borderId="117" applyNumberFormat="0" applyAlignment="0" applyProtection="0">
      <alignment vertical="center"/>
    </xf>
    <xf numFmtId="0" fontId="233" fillId="42" borderId="117" applyNumberFormat="0" applyAlignment="0" applyProtection="0">
      <alignment vertical="center"/>
    </xf>
    <xf numFmtId="0" fontId="233" fillId="42" borderId="117" applyNumberFormat="0" applyAlignment="0" applyProtection="0">
      <alignment vertical="center"/>
    </xf>
    <xf numFmtId="0" fontId="233" fillId="42" borderId="117" applyNumberFormat="0" applyAlignment="0" applyProtection="0">
      <alignment vertical="center"/>
    </xf>
    <xf numFmtId="0" fontId="233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3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0" fontId="232" fillId="42" borderId="117" applyNumberFormat="0" applyAlignment="0" applyProtection="0">
      <alignment vertical="center"/>
    </xf>
    <xf numFmtId="4" fontId="120" fillId="0" borderId="0" applyFont="0" applyFill="0" applyBorder="0" applyAlignment="0" applyProtection="0"/>
    <xf numFmtId="3" fontId="120" fillId="0" borderId="0" applyFont="0" applyFill="0" applyBorder="0" applyAlignment="0" applyProtection="0"/>
    <xf numFmtId="0" fontId="234" fillId="0" borderId="0" applyNumberFormat="0" applyFill="0" applyBorder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6" fillId="0" borderId="122" applyNumberFormat="0" applyFill="0" applyAlignment="0" applyProtection="0">
      <alignment vertical="center"/>
    </xf>
    <xf numFmtId="0" fontId="236" fillId="0" borderId="122" applyNumberFormat="0" applyFill="0" applyAlignment="0" applyProtection="0">
      <alignment vertical="center"/>
    </xf>
    <xf numFmtId="0" fontId="236" fillId="0" borderId="122" applyNumberFormat="0" applyFill="0" applyAlignment="0" applyProtection="0">
      <alignment vertical="center"/>
    </xf>
    <xf numFmtId="0" fontId="236" fillId="0" borderId="122" applyNumberFormat="0" applyFill="0" applyAlignment="0" applyProtection="0">
      <alignment vertical="center"/>
    </xf>
    <xf numFmtId="0" fontId="236" fillId="0" borderId="122" applyNumberFormat="0" applyFill="0" applyAlignment="0" applyProtection="0">
      <alignment vertical="center"/>
    </xf>
    <xf numFmtId="0" fontId="236" fillId="0" borderId="122" applyNumberFormat="0" applyFill="0" applyAlignment="0" applyProtection="0">
      <alignment vertical="center"/>
    </xf>
    <xf numFmtId="0" fontId="236" fillId="0" borderId="122" applyNumberFormat="0" applyFill="0" applyAlignment="0" applyProtection="0">
      <alignment vertical="center"/>
    </xf>
    <xf numFmtId="0" fontId="236" fillId="0" borderId="122" applyNumberFormat="0" applyFill="0" applyAlignment="0" applyProtection="0">
      <alignment vertical="center"/>
    </xf>
    <xf numFmtId="0" fontId="236" fillId="0" borderId="122" applyNumberFormat="0" applyFill="0" applyAlignment="0" applyProtection="0">
      <alignment vertical="center"/>
    </xf>
    <xf numFmtId="0" fontId="236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6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5" fillId="0" borderId="122" applyNumberFormat="0" applyFill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8" fillId="0" borderId="123" applyNumberFormat="0" applyFill="0" applyAlignment="0" applyProtection="0">
      <alignment vertical="center"/>
    </xf>
    <xf numFmtId="0" fontId="238" fillId="0" borderId="123" applyNumberFormat="0" applyFill="0" applyAlignment="0" applyProtection="0">
      <alignment vertical="center"/>
    </xf>
    <xf numFmtId="0" fontId="238" fillId="0" borderId="123" applyNumberFormat="0" applyFill="0" applyAlignment="0" applyProtection="0">
      <alignment vertical="center"/>
    </xf>
    <xf numFmtId="0" fontId="238" fillId="0" borderId="123" applyNumberFormat="0" applyFill="0" applyAlignment="0" applyProtection="0">
      <alignment vertical="center"/>
    </xf>
    <xf numFmtId="0" fontId="238" fillId="0" borderId="123" applyNumberFormat="0" applyFill="0" applyAlignment="0" applyProtection="0">
      <alignment vertical="center"/>
    </xf>
    <xf numFmtId="0" fontId="238" fillId="0" borderId="123" applyNumberFormat="0" applyFill="0" applyAlignment="0" applyProtection="0">
      <alignment vertical="center"/>
    </xf>
    <xf numFmtId="0" fontId="238" fillId="0" borderId="123" applyNumberFormat="0" applyFill="0" applyAlignment="0" applyProtection="0">
      <alignment vertical="center"/>
    </xf>
    <xf numFmtId="0" fontId="238" fillId="0" borderId="123" applyNumberFormat="0" applyFill="0" applyAlignment="0" applyProtection="0">
      <alignment vertical="center"/>
    </xf>
    <xf numFmtId="0" fontId="238" fillId="0" borderId="123" applyNumberFormat="0" applyFill="0" applyAlignment="0" applyProtection="0">
      <alignment vertical="center"/>
    </xf>
    <xf numFmtId="0" fontId="238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8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7" fillId="0" borderId="123" applyNumberFormat="0" applyFill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40" fillId="0" borderId="124" applyNumberFormat="0" applyFill="0" applyAlignment="0" applyProtection="0">
      <alignment vertical="center"/>
    </xf>
    <xf numFmtId="0" fontId="240" fillId="0" borderId="124" applyNumberFormat="0" applyFill="0" applyAlignment="0" applyProtection="0">
      <alignment vertical="center"/>
    </xf>
    <xf numFmtId="0" fontId="240" fillId="0" borderId="124" applyNumberFormat="0" applyFill="0" applyAlignment="0" applyProtection="0">
      <alignment vertical="center"/>
    </xf>
    <xf numFmtId="0" fontId="240" fillId="0" borderId="124" applyNumberFormat="0" applyFill="0" applyAlignment="0" applyProtection="0">
      <alignment vertical="center"/>
    </xf>
    <xf numFmtId="0" fontId="240" fillId="0" borderId="124" applyNumberFormat="0" applyFill="0" applyAlignment="0" applyProtection="0">
      <alignment vertical="center"/>
    </xf>
    <xf numFmtId="0" fontId="240" fillId="0" borderId="124" applyNumberFormat="0" applyFill="0" applyAlignment="0" applyProtection="0">
      <alignment vertical="center"/>
    </xf>
    <xf numFmtId="0" fontId="240" fillId="0" borderId="124" applyNumberFormat="0" applyFill="0" applyAlignment="0" applyProtection="0">
      <alignment vertical="center"/>
    </xf>
    <xf numFmtId="0" fontId="240" fillId="0" borderId="124" applyNumberFormat="0" applyFill="0" applyAlignment="0" applyProtection="0">
      <alignment vertical="center"/>
    </xf>
    <xf numFmtId="0" fontId="240" fillId="0" borderId="124" applyNumberFormat="0" applyFill="0" applyAlignment="0" applyProtection="0">
      <alignment vertical="center"/>
    </xf>
    <xf numFmtId="0" fontId="240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40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124" applyNumberFormat="0" applyFill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40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215" fontId="45" fillId="0" borderId="0">
      <alignment vertical="center"/>
    </xf>
    <xf numFmtId="215" fontId="45" fillId="0" borderId="0">
      <alignment vertical="center"/>
    </xf>
    <xf numFmtId="220" fontId="9" fillId="0" borderId="0" applyFill="0" applyBorder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2" fillId="43" borderId="0" applyNumberFormat="0" applyBorder="0" applyAlignment="0" applyProtection="0">
      <alignment vertical="center"/>
    </xf>
    <xf numFmtId="0" fontId="242" fillId="43" borderId="0" applyNumberFormat="0" applyBorder="0" applyAlignment="0" applyProtection="0">
      <alignment vertical="center"/>
    </xf>
    <xf numFmtId="0" fontId="242" fillId="43" borderId="0" applyNumberFormat="0" applyBorder="0" applyAlignment="0" applyProtection="0">
      <alignment vertical="center"/>
    </xf>
    <xf numFmtId="0" fontId="242" fillId="43" borderId="0" applyNumberFormat="0" applyBorder="0" applyAlignment="0" applyProtection="0">
      <alignment vertical="center"/>
    </xf>
    <xf numFmtId="0" fontId="242" fillId="43" borderId="0" applyNumberFormat="0" applyBorder="0" applyAlignment="0" applyProtection="0">
      <alignment vertical="center"/>
    </xf>
    <xf numFmtId="0" fontId="242" fillId="43" borderId="0" applyNumberFormat="0" applyBorder="0" applyAlignment="0" applyProtection="0">
      <alignment vertical="center"/>
    </xf>
    <xf numFmtId="0" fontId="242" fillId="43" borderId="0" applyNumberFormat="0" applyBorder="0" applyAlignment="0" applyProtection="0">
      <alignment vertical="center"/>
    </xf>
    <xf numFmtId="0" fontId="242" fillId="43" borderId="0" applyNumberFormat="0" applyBorder="0" applyAlignment="0" applyProtection="0">
      <alignment vertical="center"/>
    </xf>
    <xf numFmtId="0" fontId="242" fillId="43" borderId="0" applyNumberFormat="0" applyBorder="0" applyAlignment="0" applyProtection="0">
      <alignment vertical="center"/>
    </xf>
    <xf numFmtId="0" fontId="242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2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241" fillId="43" borderId="0" applyNumberFormat="0" applyBorder="0" applyAlignment="0" applyProtection="0">
      <alignment vertical="center"/>
    </xf>
    <xf numFmtId="0" fontId="45" fillId="0" borderId="0"/>
    <xf numFmtId="0" fontId="102" fillId="0" borderId="0"/>
    <xf numFmtId="41" fontId="119" fillId="0" borderId="0" applyFont="0" applyFill="0" applyBorder="0" applyAlignment="0" applyProtection="0"/>
    <xf numFmtId="43" fontId="119" fillId="0" borderId="0" applyFont="0" applyFill="0" applyBorder="0" applyAlignment="0" applyProtection="0"/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4" fillId="37" borderId="125" applyNumberFormat="0" applyAlignment="0" applyProtection="0">
      <alignment vertical="center"/>
    </xf>
    <xf numFmtId="0" fontId="244" fillId="37" borderId="125" applyNumberFormat="0" applyAlignment="0" applyProtection="0">
      <alignment vertical="center"/>
    </xf>
    <xf numFmtId="0" fontId="244" fillId="37" borderId="125" applyNumberFormat="0" applyAlignment="0" applyProtection="0">
      <alignment vertical="center"/>
    </xf>
    <xf numFmtId="0" fontId="244" fillId="37" borderId="125" applyNumberFormat="0" applyAlignment="0" applyProtection="0">
      <alignment vertical="center"/>
    </xf>
    <xf numFmtId="0" fontId="244" fillId="37" borderId="125" applyNumberFormat="0" applyAlignment="0" applyProtection="0">
      <alignment vertical="center"/>
    </xf>
    <xf numFmtId="0" fontId="244" fillId="37" borderId="125" applyNumberFormat="0" applyAlignment="0" applyProtection="0">
      <alignment vertical="center"/>
    </xf>
    <xf numFmtId="0" fontId="244" fillId="37" borderId="125" applyNumberFormat="0" applyAlignment="0" applyProtection="0">
      <alignment vertical="center"/>
    </xf>
    <xf numFmtId="0" fontId="244" fillId="37" borderId="125" applyNumberFormat="0" applyAlignment="0" applyProtection="0">
      <alignment vertical="center"/>
    </xf>
    <xf numFmtId="0" fontId="244" fillId="37" borderId="125" applyNumberFormat="0" applyAlignment="0" applyProtection="0">
      <alignment vertical="center"/>
    </xf>
    <xf numFmtId="0" fontId="244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4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243" fillId="37" borderId="125" applyNumberFormat="0" applyAlignment="0" applyProtection="0">
      <alignment vertical="center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212" fontId="45" fillId="0" borderId="0" applyFont="0" applyFill="0" applyBorder="0" applyAlignment="0" applyProtection="0"/>
    <xf numFmtId="222" fontId="91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223" fontId="91" fillId="0" borderId="0" applyFont="0" applyFill="0" applyBorder="0" applyAlignment="0" applyProtection="0"/>
    <xf numFmtId="0" fontId="92" fillId="9" borderId="14"/>
    <xf numFmtId="9" fontId="120" fillId="0" borderId="0" applyFont="0" applyFill="0" applyBorder="0" applyAlignment="0" applyProtection="0"/>
    <xf numFmtId="224" fontId="45" fillId="0" borderId="9"/>
    <xf numFmtId="0" fontId="212" fillId="0" borderId="0">
      <alignment vertical="center"/>
    </xf>
    <xf numFmtId="0" fontId="207" fillId="0" borderId="0"/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07" fillId="0" borderId="0"/>
    <xf numFmtId="0" fontId="8" fillId="0" borderId="0"/>
    <xf numFmtId="0" fontId="8" fillId="0" borderId="0">
      <alignment vertical="center"/>
    </xf>
    <xf numFmtId="0" fontId="8" fillId="0" borderId="0"/>
    <xf numFmtId="0" fontId="4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07" fillId="0" borderId="0"/>
    <xf numFmtId="0" fontId="8" fillId="0" borderId="0">
      <alignment vertical="center"/>
    </xf>
    <xf numFmtId="0" fontId="212" fillId="0" borderId="0">
      <alignment vertical="center"/>
    </xf>
    <xf numFmtId="0" fontId="8" fillId="0" borderId="0">
      <alignment vertical="center"/>
    </xf>
    <xf numFmtId="0" fontId="207" fillId="0" borderId="0"/>
    <xf numFmtId="0" fontId="207" fillId="0" borderId="0"/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2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45" fillId="0" borderId="0"/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45" fillId="0" borderId="0"/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07" fillId="0" borderId="0"/>
    <xf numFmtId="0" fontId="212" fillId="0" borderId="0">
      <alignment vertical="center"/>
    </xf>
    <xf numFmtId="0" fontId="207" fillId="0" borderId="0"/>
    <xf numFmtId="0" fontId="207" fillId="0" borderId="0"/>
    <xf numFmtId="0" fontId="212" fillId="0" borderId="0">
      <alignment vertical="center"/>
    </xf>
    <xf numFmtId="0" fontId="8" fillId="0" borderId="0"/>
    <xf numFmtId="0" fontId="8" fillId="0" borderId="0"/>
    <xf numFmtId="0" fontId="45" fillId="0" borderId="0"/>
    <xf numFmtId="38" fontId="9" fillId="4" borderId="0"/>
    <xf numFmtId="0" fontId="8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13" fillId="0" borderId="15">
      <protection locked="0"/>
    </xf>
    <xf numFmtId="40" fontId="121" fillId="0" borderId="0" applyFont="0" applyFill="0" applyBorder="0" applyAlignment="0" applyProtection="0"/>
    <xf numFmtId="38" fontId="121" fillId="0" borderId="0" applyFont="0" applyFill="0" applyBorder="0" applyAlignment="0" applyProtection="0"/>
    <xf numFmtId="43" fontId="8" fillId="0" borderId="0" applyFont="0" applyFill="0" applyBorder="0" applyAlignment="0" applyProtection="0"/>
    <xf numFmtId="225" fontId="119" fillId="0" borderId="0" applyFont="0" applyFill="0" applyBorder="0" applyAlignment="0" applyProtection="0"/>
    <xf numFmtId="226" fontId="119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20" fillId="0" borderId="0" applyFont="0" applyFill="0" applyBorder="0" applyAlignment="0" applyProtection="0"/>
    <xf numFmtId="197" fontId="110" fillId="0" borderId="0">
      <alignment horizontal="right" vertical="center"/>
    </xf>
    <xf numFmtId="0" fontId="45" fillId="0" borderId="0"/>
    <xf numFmtId="0" fontId="259" fillId="0" borderId="0"/>
    <xf numFmtId="0" fontId="45" fillId="0" borderId="0"/>
    <xf numFmtId="0" fontId="45" fillId="0" borderId="0"/>
    <xf numFmtId="0" fontId="259" fillId="0" borderId="0"/>
    <xf numFmtId="0" fontId="259" fillId="0" borderId="0"/>
    <xf numFmtId="0" fontId="45" fillId="0" borderId="0"/>
    <xf numFmtId="0" fontId="259" fillId="0" borderId="0"/>
    <xf numFmtId="0" fontId="45" fillId="0" borderId="0"/>
    <xf numFmtId="0" fontId="90" fillId="0" borderId="0"/>
    <xf numFmtId="0" fontId="259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45" fillId="0" borderId="0"/>
    <xf numFmtId="0" fontId="259" fillId="0" borderId="0"/>
    <xf numFmtId="0" fontId="90" fillId="0" borderId="0"/>
    <xf numFmtId="0" fontId="259" fillId="0" borderId="0"/>
    <xf numFmtId="0" fontId="259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259" fillId="0" borderId="0"/>
    <xf numFmtId="0" fontId="90" fillId="0" borderId="0"/>
    <xf numFmtId="0" fontId="45" fillId="0" borderId="0"/>
    <xf numFmtId="0" fontId="260" fillId="0" borderId="0" applyNumberFormat="0" applyFill="0" applyBorder="0" applyAlignment="0" applyProtection="0"/>
    <xf numFmtId="0" fontId="259" fillId="0" borderId="0"/>
    <xf numFmtId="0" fontId="136" fillId="0" borderId="0" applyNumberFormat="0" applyFill="0" applyBorder="0" applyAlignment="0" applyProtection="0">
      <alignment vertical="top"/>
      <protection locked="0"/>
    </xf>
    <xf numFmtId="228" fontId="99" fillId="0" borderId="0" applyFont="0" applyFill="0" applyBorder="0" applyAlignment="0" applyProtection="0"/>
    <xf numFmtId="40" fontId="99" fillId="0" borderId="0" applyFont="0" applyFill="0" applyBorder="0" applyAlignment="0" applyProtection="0"/>
    <xf numFmtId="0" fontId="9" fillId="0" borderId="0"/>
    <xf numFmtId="0" fontId="45" fillId="0" borderId="0"/>
    <xf numFmtId="0" fontId="45" fillId="0" borderId="0"/>
    <xf numFmtId="0" fontId="45" fillId="0" borderId="0"/>
    <xf numFmtId="0" fontId="9" fillId="0" borderId="0"/>
    <xf numFmtId="0" fontId="259" fillId="0" borderId="0"/>
    <xf numFmtId="0" fontId="4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/>
    <xf numFmtId="0" fontId="259" fillId="0" borderId="0"/>
    <xf numFmtId="0" fontId="4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45" fillId="0" borderId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9" fillId="0" borderId="0"/>
    <xf numFmtId="0" fontId="261" fillId="48" borderId="0" applyNumberFormat="0" applyBorder="0" applyAlignment="0" applyProtection="0"/>
    <xf numFmtId="0" fontId="155" fillId="49" borderId="0" applyNumberFormat="0" applyBorder="0" applyAlignment="0" applyProtection="0"/>
    <xf numFmtId="0" fontId="155" fillId="49" borderId="0" applyNumberFormat="0" applyBorder="0" applyAlignment="0" applyProtection="0"/>
    <xf numFmtId="0" fontId="261" fillId="50" borderId="0" applyNumberFormat="0" applyBorder="0" applyAlignment="0" applyProtection="0"/>
    <xf numFmtId="0" fontId="261" fillId="51" borderId="0" applyNumberFormat="0" applyBorder="0" applyAlignment="0" applyProtection="0"/>
    <xf numFmtId="0" fontId="155" fillId="52" borderId="0" applyNumberFormat="0" applyBorder="0" applyAlignment="0" applyProtection="0"/>
    <xf numFmtId="0" fontId="155" fillId="53" borderId="0" applyNumberFormat="0" applyBorder="0" applyAlignment="0" applyProtection="0"/>
    <xf numFmtId="0" fontId="261" fillId="54" borderId="0" applyNumberFormat="0" applyBorder="0" applyAlignment="0" applyProtection="0"/>
    <xf numFmtId="0" fontId="261" fillId="54" borderId="0" applyNumberFormat="0" applyBorder="0" applyAlignment="0" applyProtection="0"/>
    <xf numFmtId="0" fontId="155" fillId="52" borderId="0" applyNumberFormat="0" applyBorder="0" applyAlignment="0" applyProtection="0"/>
    <xf numFmtId="0" fontId="155" fillId="55" borderId="0" applyNumberFormat="0" applyBorder="0" applyAlignment="0" applyProtection="0"/>
    <xf numFmtId="0" fontId="261" fillId="53" borderId="0" applyNumberFormat="0" applyBorder="0" applyAlignment="0" applyProtection="0"/>
    <xf numFmtId="0" fontId="261" fillId="48" borderId="0" applyNumberFormat="0" applyBorder="0" applyAlignment="0" applyProtection="0"/>
    <xf numFmtId="0" fontId="155" fillId="49" borderId="0" applyNumberFormat="0" applyBorder="0" applyAlignment="0" applyProtection="0"/>
    <xf numFmtId="0" fontId="155" fillId="53" borderId="0" applyNumberFormat="0" applyBorder="0" applyAlignment="0" applyProtection="0"/>
    <xf numFmtId="0" fontId="261" fillId="53" borderId="0" applyNumberFormat="0" applyBorder="0" applyAlignment="0" applyProtection="0"/>
    <xf numFmtId="0" fontId="261" fillId="56" borderId="0" applyNumberFormat="0" applyBorder="0" applyAlignment="0" applyProtection="0"/>
    <xf numFmtId="0" fontId="155" fillId="57" borderId="0" applyNumberFormat="0" applyBorder="0" applyAlignment="0" applyProtection="0"/>
    <xf numFmtId="0" fontId="155" fillId="49" borderId="0" applyNumberFormat="0" applyBorder="0" applyAlignment="0" applyProtection="0"/>
    <xf numFmtId="0" fontId="261" fillId="50" borderId="0" applyNumberFormat="0" applyBorder="0" applyAlignment="0" applyProtection="0"/>
    <xf numFmtId="0" fontId="261" fillId="58" borderId="0" applyNumberFormat="0" applyBorder="0" applyAlignment="0" applyProtection="0"/>
    <xf numFmtId="0" fontId="155" fillId="52" borderId="0" applyNumberFormat="0" applyBorder="0" applyAlignment="0" applyProtection="0"/>
    <xf numFmtId="0" fontId="155" fillId="59" borderId="0" applyNumberFormat="0" applyBorder="0" applyAlignment="0" applyProtection="0"/>
    <xf numFmtId="0" fontId="261" fillId="59" borderId="0" applyNumberFormat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27" fontId="90" fillId="0" borderId="0" applyFont="0" applyFill="0" applyBorder="0" applyAlignment="0" applyProtection="0"/>
    <xf numFmtId="227" fontId="123" fillId="0" borderId="0" applyFont="0" applyFill="0" applyBorder="0" applyAlignment="0" applyProtection="0"/>
    <xf numFmtId="227" fontId="90" fillId="0" borderId="0" applyFont="0" applyFill="0" applyBorder="0" applyAlignment="0" applyProtection="0"/>
    <xf numFmtId="227" fontId="123" fillId="0" borderId="0" applyFont="0" applyFill="0" applyBorder="0" applyAlignment="0" applyProtection="0"/>
    <xf numFmtId="227" fontId="90" fillId="0" borderId="0" applyFont="0" applyFill="0" applyBorder="0" applyAlignment="0" applyProtection="0"/>
    <xf numFmtId="227" fontId="123" fillId="0" borderId="0" applyFont="0" applyFill="0" applyBorder="0" applyAlignment="0" applyProtection="0"/>
    <xf numFmtId="227" fontId="90" fillId="0" borderId="0" applyFont="0" applyFill="0" applyBorder="0" applyAlignment="0" applyProtection="0"/>
    <xf numFmtId="227" fontId="123" fillId="0" borderId="0" applyFont="0" applyFill="0" applyBorder="0" applyAlignment="0" applyProtection="0"/>
    <xf numFmtId="227" fontId="90" fillId="0" borderId="0" applyFont="0" applyFill="0" applyBorder="0" applyAlignment="0" applyProtection="0"/>
    <xf numFmtId="227" fontId="123" fillId="0" borderId="0" applyFont="0" applyFill="0" applyBorder="0" applyAlignment="0" applyProtection="0"/>
    <xf numFmtId="227" fontId="90" fillId="0" borderId="0" applyFont="0" applyFill="0" applyBorder="0" applyAlignment="0" applyProtection="0"/>
    <xf numFmtId="227" fontId="123" fillId="0" borderId="0" applyFont="0" applyFill="0" applyBorder="0" applyAlignment="0" applyProtection="0"/>
    <xf numFmtId="227" fontId="90" fillId="0" borderId="0" applyFont="0" applyFill="0" applyBorder="0" applyAlignment="0" applyProtection="0"/>
    <xf numFmtId="227" fontId="90" fillId="0" borderId="0" applyFont="0" applyFill="0" applyBorder="0" applyAlignment="0" applyProtection="0"/>
    <xf numFmtId="227" fontId="90" fillId="0" borderId="0" applyFont="0" applyFill="0" applyBorder="0" applyAlignment="0" applyProtection="0"/>
    <xf numFmtId="227" fontId="90" fillId="0" borderId="0" applyFont="0" applyFill="0" applyBorder="0" applyAlignment="0" applyProtection="0"/>
    <xf numFmtId="227" fontId="90" fillId="0" borderId="0" applyFont="0" applyFill="0" applyBorder="0" applyAlignment="0" applyProtection="0"/>
    <xf numFmtId="227" fontId="123" fillId="0" borderId="0" applyFont="0" applyFill="0" applyBorder="0" applyAlignment="0" applyProtection="0"/>
    <xf numFmtId="227" fontId="90" fillId="0" borderId="0" applyFont="0" applyFill="0" applyBorder="0" applyAlignment="0" applyProtection="0"/>
    <xf numFmtId="227" fontId="123" fillId="0" borderId="0" applyFont="0" applyFill="0" applyBorder="0" applyAlignment="0" applyProtection="0"/>
    <xf numFmtId="227" fontId="90" fillId="0" borderId="0" applyFont="0" applyFill="0" applyBorder="0" applyAlignment="0" applyProtection="0"/>
    <xf numFmtId="227" fontId="123" fillId="0" borderId="0" applyFont="0" applyFill="0" applyBorder="0" applyAlignment="0" applyProtection="0"/>
    <xf numFmtId="228" fontId="99" fillId="0" borderId="0" applyFont="0" applyFill="0" applyBorder="0" applyAlignment="0" applyProtection="0"/>
    <xf numFmtId="229" fontId="123" fillId="0" borderId="0" applyFont="0" applyFill="0" applyBorder="0" applyAlignment="0" applyProtection="0"/>
    <xf numFmtId="229" fontId="90" fillId="0" borderId="0" applyFont="0" applyFill="0" applyBorder="0" applyAlignment="0" applyProtection="0"/>
    <xf numFmtId="229" fontId="123" fillId="0" borderId="0" applyFont="0" applyFill="0" applyBorder="0" applyAlignment="0" applyProtection="0"/>
    <xf numFmtId="229" fontId="90" fillId="0" borderId="0" applyFont="0" applyFill="0" applyBorder="0" applyAlignment="0" applyProtection="0"/>
    <xf numFmtId="229" fontId="123" fillId="0" borderId="0" applyFont="0" applyFill="0" applyBorder="0" applyAlignment="0" applyProtection="0"/>
    <xf numFmtId="229" fontId="90" fillId="0" borderId="0" applyFont="0" applyFill="0" applyBorder="0" applyAlignment="0" applyProtection="0"/>
    <xf numFmtId="229" fontId="123" fillId="0" borderId="0" applyFont="0" applyFill="0" applyBorder="0" applyAlignment="0" applyProtection="0"/>
    <xf numFmtId="229" fontId="90" fillId="0" borderId="0" applyFont="0" applyFill="0" applyBorder="0" applyAlignment="0" applyProtection="0"/>
    <xf numFmtId="229" fontId="123" fillId="0" borderId="0" applyFont="0" applyFill="0" applyBorder="0" applyAlignment="0" applyProtection="0"/>
    <xf numFmtId="229" fontId="90" fillId="0" borderId="0" applyFont="0" applyFill="0" applyBorder="0" applyAlignment="0" applyProtection="0"/>
    <xf numFmtId="229" fontId="123" fillId="0" borderId="0" applyFont="0" applyFill="0" applyBorder="0" applyAlignment="0" applyProtection="0"/>
    <xf numFmtId="229" fontId="90" fillId="0" borderId="0" applyFont="0" applyFill="0" applyBorder="0" applyAlignment="0" applyProtection="0"/>
    <xf numFmtId="229" fontId="90" fillId="0" borderId="0" applyFont="0" applyFill="0" applyBorder="0" applyAlignment="0" applyProtection="0"/>
    <xf numFmtId="229" fontId="90" fillId="0" borderId="0" applyFont="0" applyFill="0" applyBorder="0" applyAlignment="0" applyProtection="0"/>
    <xf numFmtId="229" fontId="90" fillId="0" borderId="0" applyFont="0" applyFill="0" applyBorder="0" applyAlignment="0" applyProtection="0"/>
    <xf numFmtId="229" fontId="90" fillId="0" borderId="0" applyFont="0" applyFill="0" applyBorder="0" applyAlignment="0" applyProtection="0"/>
    <xf numFmtId="229" fontId="123" fillId="0" borderId="0" applyFont="0" applyFill="0" applyBorder="0" applyAlignment="0" applyProtection="0"/>
    <xf numFmtId="229" fontId="90" fillId="0" borderId="0" applyFont="0" applyFill="0" applyBorder="0" applyAlignment="0" applyProtection="0"/>
    <xf numFmtId="229" fontId="123" fillId="0" borderId="0" applyFont="0" applyFill="0" applyBorder="0" applyAlignment="0" applyProtection="0"/>
    <xf numFmtId="229" fontId="90" fillId="0" borderId="0" applyFont="0" applyFill="0" applyBorder="0" applyAlignment="0" applyProtection="0"/>
    <xf numFmtId="229" fontId="123" fillId="0" borderId="0" applyFont="0" applyFill="0" applyBorder="0" applyAlignment="0" applyProtection="0"/>
    <xf numFmtId="230" fontId="124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2" fontId="90" fillId="0" borderId="0" applyFont="0" applyFill="0" applyBorder="0" applyAlignment="0" applyProtection="0"/>
    <xf numFmtId="202" fontId="123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28" fontId="99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32" fontId="90" fillId="0" borderId="0" applyFont="0" applyFill="0" applyBorder="0" applyAlignment="0" applyProtection="0"/>
    <xf numFmtId="232" fontId="123" fillId="0" borderId="0" applyFont="0" applyFill="0" applyBorder="0" applyAlignment="0" applyProtection="0"/>
    <xf numFmtId="232" fontId="90" fillId="0" borderId="0" applyFont="0" applyFill="0" applyBorder="0" applyAlignment="0" applyProtection="0"/>
    <xf numFmtId="232" fontId="123" fillId="0" borderId="0" applyFont="0" applyFill="0" applyBorder="0" applyAlignment="0" applyProtection="0"/>
    <xf numFmtId="232" fontId="90" fillId="0" borderId="0" applyFont="0" applyFill="0" applyBorder="0" applyAlignment="0" applyProtection="0"/>
    <xf numFmtId="232" fontId="123" fillId="0" borderId="0" applyFont="0" applyFill="0" applyBorder="0" applyAlignment="0" applyProtection="0"/>
    <xf numFmtId="232" fontId="90" fillId="0" borderId="0" applyFont="0" applyFill="0" applyBorder="0" applyAlignment="0" applyProtection="0"/>
    <xf numFmtId="232" fontId="123" fillId="0" borderId="0" applyFont="0" applyFill="0" applyBorder="0" applyAlignment="0" applyProtection="0"/>
    <xf numFmtId="232" fontId="90" fillId="0" borderId="0" applyFont="0" applyFill="0" applyBorder="0" applyAlignment="0" applyProtection="0"/>
    <xf numFmtId="232" fontId="123" fillId="0" borderId="0" applyFont="0" applyFill="0" applyBorder="0" applyAlignment="0" applyProtection="0"/>
    <xf numFmtId="232" fontId="90" fillId="0" borderId="0" applyFont="0" applyFill="0" applyBorder="0" applyAlignment="0" applyProtection="0"/>
    <xf numFmtId="232" fontId="123" fillId="0" borderId="0" applyFont="0" applyFill="0" applyBorder="0" applyAlignment="0" applyProtection="0"/>
    <xf numFmtId="232" fontId="90" fillId="0" borderId="0" applyFont="0" applyFill="0" applyBorder="0" applyAlignment="0" applyProtection="0"/>
    <xf numFmtId="232" fontId="123" fillId="0" borderId="0" applyFont="0" applyFill="0" applyBorder="0" applyAlignment="0" applyProtection="0"/>
    <xf numFmtId="232" fontId="90" fillId="0" borderId="0" applyFont="0" applyFill="0" applyBorder="0" applyAlignment="0" applyProtection="0"/>
    <xf numFmtId="232" fontId="123" fillId="0" borderId="0" applyFont="0" applyFill="0" applyBorder="0" applyAlignment="0" applyProtection="0"/>
    <xf numFmtId="232" fontId="90" fillId="0" borderId="0" applyFont="0" applyFill="0" applyBorder="0" applyAlignment="0" applyProtection="0"/>
    <xf numFmtId="232" fontId="123" fillId="0" borderId="0" applyFont="0" applyFill="0" applyBorder="0" applyAlignment="0" applyProtection="0"/>
    <xf numFmtId="232" fontId="90" fillId="0" borderId="0" applyFont="0" applyFill="0" applyBorder="0" applyAlignment="0" applyProtection="0"/>
    <xf numFmtId="232" fontId="123" fillId="0" borderId="0" applyFont="0" applyFill="0" applyBorder="0" applyAlignment="0" applyProtection="0"/>
    <xf numFmtId="232" fontId="90" fillId="0" borderId="0" applyFont="0" applyFill="0" applyBorder="0" applyAlignment="0" applyProtection="0"/>
    <xf numFmtId="232" fontId="123" fillId="0" borderId="0" applyFont="0" applyFill="0" applyBorder="0" applyAlignment="0" applyProtection="0"/>
    <xf numFmtId="232" fontId="90" fillId="0" borderId="0" applyFont="0" applyFill="0" applyBorder="0" applyAlignment="0" applyProtection="0"/>
    <xf numFmtId="232" fontId="123" fillId="0" borderId="0" applyFont="0" applyFill="0" applyBorder="0" applyAlignment="0" applyProtection="0"/>
    <xf numFmtId="232" fontId="90" fillId="0" borderId="0" applyFont="0" applyFill="0" applyBorder="0" applyAlignment="0" applyProtection="0"/>
    <xf numFmtId="232" fontId="123" fillId="0" borderId="0" applyFont="0" applyFill="0" applyBorder="0" applyAlignment="0" applyProtection="0"/>
    <xf numFmtId="233" fontId="123" fillId="0" borderId="0" applyFont="0" applyFill="0" applyBorder="0" applyAlignment="0" applyProtection="0"/>
    <xf numFmtId="233" fontId="90" fillId="0" borderId="0" applyFont="0" applyFill="0" applyBorder="0" applyAlignment="0" applyProtection="0"/>
    <xf numFmtId="233" fontId="123" fillId="0" borderId="0" applyFont="0" applyFill="0" applyBorder="0" applyAlignment="0" applyProtection="0"/>
    <xf numFmtId="233" fontId="90" fillId="0" borderId="0" applyFont="0" applyFill="0" applyBorder="0" applyAlignment="0" applyProtection="0"/>
    <xf numFmtId="233" fontId="123" fillId="0" borderId="0" applyFont="0" applyFill="0" applyBorder="0" applyAlignment="0" applyProtection="0"/>
    <xf numFmtId="233" fontId="90" fillId="0" borderId="0" applyFont="0" applyFill="0" applyBorder="0" applyAlignment="0" applyProtection="0"/>
    <xf numFmtId="233" fontId="123" fillId="0" borderId="0" applyFont="0" applyFill="0" applyBorder="0" applyAlignment="0" applyProtection="0"/>
    <xf numFmtId="233" fontId="90" fillId="0" borderId="0" applyFont="0" applyFill="0" applyBorder="0" applyAlignment="0" applyProtection="0"/>
    <xf numFmtId="233" fontId="123" fillId="0" borderId="0" applyFont="0" applyFill="0" applyBorder="0" applyAlignment="0" applyProtection="0"/>
    <xf numFmtId="233" fontId="90" fillId="0" borderId="0" applyFont="0" applyFill="0" applyBorder="0" applyAlignment="0" applyProtection="0"/>
    <xf numFmtId="233" fontId="123" fillId="0" borderId="0" applyFont="0" applyFill="0" applyBorder="0" applyAlignment="0" applyProtection="0"/>
    <xf numFmtId="233" fontId="90" fillId="0" borderId="0" applyFont="0" applyFill="0" applyBorder="0" applyAlignment="0" applyProtection="0"/>
    <xf numFmtId="233" fontId="90" fillId="0" borderId="0" applyFont="0" applyFill="0" applyBorder="0" applyAlignment="0" applyProtection="0"/>
    <xf numFmtId="233" fontId="90" fillId="0" borderId="0" applyFont="0" applyFill="0" applyBorder="0" applyAlignment="0" applyProtection="0"/>
    <xf numFmtId="233" fontId="90" fillId="0" borderId="0" applyFont="0" applyFill="0" applyBorder="0" applyAlignment="0" applyProtection="0"/>
    <xf numFmtId="233" fontId="90" fillId="0" borderId="0" applyFont="0" applyFill="0" applyBorder="0" applyAlignment="0" applyProtection="0"/>
    <xf numFmtId="233" fontId="123" fillId="0" borderId="0" applyFont="0" applyFill="0" applyBorder="0" applyAlignment="0" applyProtection="0"/>
    <xf numFmtId="233" fontId="90" fillId="0" borderId="0" applyFont="0" applyFill="0" applyBorder="0" applyAlignment="0" applyProtection="0"/>
    <xf numFmtId="233" fontId="123" fillId="0" borderId="0" applyFont="0" applyFill="0" applyBorder="0" applyAlignment="0" applyProtection="0"/>
    <xf numFmtId="233" fontId="90" fillId="0" borderId="0" applyFont="0" applyFill="0" applyBorder="0" applyAlignment="0" applyProtection="0"/>
    <xf numFmtId="233" fontId="123" fillId="0" borderId="0" applyFont="0" applyFill="0" applyBorder="0" applyAlignment="0" applyProtection="0"/>
    <xf numFmtId="234" fontId="124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5" fontId="90" fillId="0" borderId="0" applyFont="0" applyFill="0" applyBorder="0" applyAlignment="0" applyProtection="0"/>
    <xf numFmtId="205" fontId="123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38" fontId="99" fillId="0" borderId="0" applyFont="0" applyFill="0" applyBorder="0" applyAlignment="0" applyProtection="0"/>
    <xf numFmtId="236" fontId="123" fillId="0" borderId="0" applyFont="0" applyFill="0" applyBorder="0" applyAlignment="0" applyProtection="0"/>
    <xf numFmtId="236" fontId="90" fillId="0" borderId="0" applyFont="0" applyFill="0" applyBorder="0" applyAlignment="0" applyProtection="0"/>
    <xf numFmtId="236" fontId="123" fillId="0" borderId="0" applyFont="0" applyFill="0" applyBorder="0" applyAlignment="0" applyProtection="0"/>
    <xf numFmtId="236" fontId="90" fillId="0" borderId="0" applyFont="0" applyFill="0" applyBorder="0" applyAlignment="0" applyProtection="0"/>
    <xf numFmtId="236" fontId="123" fillId="0" borderId="0" applyFont="0" applyFill="0" applyBorder="0" applyAlignment="0" applyProtection="0"/>
    <xf numFmtId="236" fontId="90" fillId="0" borderId="0" applyFont="0" applyFill="0" applyBorder="0" applyAlignment="0" applyProtection="0"/>
    <xf numFmtId="236" fontId="123" fillId="0" borderId="0" applyFont="0" applyFill="0" applyBorder="0" applyAlignment="0" applyProtection="0"/>
    <xf numFmtId="236" fontId="90" fillId="0" borderId="0" applyFont="0" applyFill="0" applyBorder="0" applyAlignment="0" applyProtection="0"/>
    <xf numFmtId="236" fontId="123" fillId="0" borderId="0" applyFont="0" applyFill="0" applyBorder="0" applyAlignment="0" applyProtection="0"/>
    <xf numFmtId="236" fontId="90" fillId="0" borderId="0" applyFont="0" applyFill="0" applyBorder="0" applyAlignment="0" applyProtection="0"/>
    <xf numFmtId="236" fontId="123" fillId="0" borderId="0" applyFont="0" applyFill="0" applyBorder="0" applyAlignment="0" applyProtection="0"/>
    <xf numFmtId="236" fontId="90" fillId="0" borderId="0" applyFont="0" applyFill="0" applyBorder="0" applyAlignment="0" applyProtection="0"/>
    <xf numFmtId="236" fontId="90" fillId="0" borderId="0" applyFont="0" applyFill="0" applyBorder="0" applyAlignment="0" applyProtection="0"/>
    <xf numFmtId="236" fontId="90" fillId="0" borderId="0" applyFont="0" applyFill="0" applyBorder="0" applyAlignment="0" applyProtection="0"/>
    <xf numFmtId="236" fontId="90" fillId="0" borderId="0" applyFont="0" applyFill="0" applyBorder="0" applyAlignment="0" applyProtection="0"/>
    <xf numFmtId="236" fontId="90" fillId="0" borderId="0" applyFont="0" applyFill="0" applyBorder="0" applyAlignment="0" applyProtection="0"/>
    <xf numFmtId="236" fontId="123" fillId="0" borderId="0" applyFont="0" applyFill="0" applyBorder="0" applyAlignment="0" applyProtection="0"/>
    <xf numFmtId="236" fontId="90" fillId="0" borderId="0" applyFont="0" applyFill="0" applyBorder="0" applyAlignment="0" applyProtection="0"/>
    <xf numFmtId="236" fontId="123" fillId="0" borderId="0" applyFont="0" applyFill="0" applyBorder="0" applyAlignment="0" applyProtection="0"/>
    <xf numFmtId="236" fontId="90" fillId="0" borderId="0" applyFont="0" applyFill="0" applyBorder="0" applyAlignment="0" applyProtection="0"/>
    <xf numFmtId="236" fontId="123" fillId="0" borderId="0" applyFont="0" applyFill="0" applyBorder="0" applyAlignment="0" applyProtection="0"/>
    <xf numFmtId="41" fontId="124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3" fontId="90" fillId="0" borderId="0" applyFont="0" applyFill="0" applyBorder="0" applyAlignment="0" applyProtection="0"/>
    <xf numFmtId="203" fontId="123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40" fontId="99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3" fontId="99" fillId="0" borderId="0" applyFont="0" applyFill="0" applyBorder="0" applyAlignment="0" applyProtection="0"/>
    <xf numFmtId="237" fontId="123" fillId="0" borderId="0" applyFont="0" applyFill="0" applyBorder="0" applyAlignment="0" applyProtection="0"/>
    <xf numFmtId="237" fontId="90" fillId="0" borderId="0" applyFont="0" applyFill="0" applyBorder="0" applyAlignment="0" applyProtection="0"/>
    <xf numFmtId="237" fontId="123" fillId="0" borderId="0" applyFont="0" applyFill="0" applyBorder="0" applyAlignment="0" applyProtection="0"/>
    <xf numFmtId="237" fontId="90" fillId="0" borderId="0" applyFont="0" applyFill="0" applyBorder="0" applyAlignment="0" applyProtection="0"/>
    <xf numFmtId="237" fontId="123" fillId="0" borderId="0" applyFont="0" applyFill="0" applyBorder="0" applyAlignment="0" applyProtection="0"/>
    <xf numFmtId="237" fontId="90" fillId="0" borderId="0" applyFont="0" applyFill="0" applyBorder="0" applyAlignment="0" applyProtection="0"/>
    <xf numFmtId="237" fontId="123" fillId="0" borderId="0" applyFont="0" applyFill="0" applyBorder="0" applyAlignment="0" applyProtection="0"/>
    <xf numFmtId="237" fontId="90" fillId="0" borderId="0" applyFont="0" applyFill="0" applyBorder="0" applyAlignment="0" applyProtection="0"/>
    <xf numFmtId="237" fontId="123" fillId="0" borderId="0" applyFont="0" applyFill="0" applyBorder="0" applyAlignment="0" applyProtection="0"/>
    <xf numFmtId="237" fontId="123" fillId="0" borderId="0" applyFont="0" applyFill="0" applyBorder="0" applyAlignment="0" applyProtection="0"/>
    <xf numFmtId="237" fontId="90" fillId="0" borderId="0" applyFont="0" applyFill="0" applyBorder="0" applyAlignment="0" applyProtection="0"/>
    <xf numFmtId="237" fontId="90" fillId="0" borderId="0" applyFont="0" applyFill="0" applyBorder="0" applyAlignment="0" applyProtection="0"/>
    <xf numFmtId="237" fontId="90" fillId="0" borderId="0" applyFont="0" applyFill="0" applyBorder="0" applyAlignment="0" applyProtection="0"/>
    <xf numFmtId="237" fontId="90" fillId="0" borderId="0" applyFont="0" applyFill="0" applyBorder="0" applyAlignment="0" applyProtection="0"/>
    <xf numFmtId="237" fontId="90" fillId="0" borderId="0" applyFont="0" applyFill="0" applyBorder="0" applyAlignment="0" applyProtection="0"/>
    <xf numFmtId="237" fontId="123" fillId="0" borderId="0" applyFont="0" applyFill="0" applyBorder="0" applyAlignment="0" applyProtection="0"/>
    <xf numFmtId="237" fontId="90" fillId="0" borderId="0" applyFont="0" applyFill="0" applyBorder="0" applyAlignment="0" applyProtection="0"/>
    <xf numFmtId="237" fontId="123" fillId="0" borderId="0" applyFont="0" applyFill="0" applyBorder="0" applyAlignment="0" applyProtection="0"/>
    <xf numFmtId="237" fontId="90" fillId="0" borderId="0" applyFont="0" applyFill="0" applyBorder="0" applyAlignment="0" applyProtection="0"/>
    <xf numFmtId="237" fontId="123" fillId="0" borderId="0" applyFont="0" applyFill="0" applyBorder="0" applyAlignment="0" applyProtection="0"/>
    <xf numFmtId="43" fontId="124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90" fillId="0" borderId="0" applyFont="0" applyFill="0" applyBorder="0" applyAlignment="0" applyProtection="0"/>
    <xf numFmtId="204" fontId="123" fillId="0" borderId="0" applyFont="0" applyFill="0" applyBorder="0" applyAlignment="0" applyProtection="0"/>
    <xf numFmtId="0" fontId="262" fillId="60" borderId="0" applyNumberFormat="0" applyBorder="0" applyAlignment="0" applyProtection="0"/>
    <xf numFmtId="0" fontId="123" fillId="0" borderId="0">
      <alignment vertical="center"/>
    </xf>
    <xf numFmtId="0" fontId="123" fillId="0" borderId="0"/>
    <xf numFmtId="0" fontId="90" fillId="0" borderId="0"/>
    <xf numFmtId="0" fontId="123" fillId="0" borderId="0"/>
    <xf numFmtId="0" fontId="90" fillId="0" borderId="0"/>
    <xf numFmtId="0" fontId="123" fillId="0" borderId="0"/>
    <xf numFmtId="0" fontId="90" fillId="0" borderId="0"/>
    <xf numFmtId="0" fontId="123" fillId="0" borderId="0"/>
    <xf numFmtId="0" fontId="90" fillId="0" borderId="0"/>
    <xf numFmtId="0" fontId="123" fillId="0" borderId="0"/>
    <xf numFmtId="0" fontId="90" fillId="0" borderId="0"/>
    <xf numFmtId="0" fontId="123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123" fillId="0" borderId="0"/>
    <xf numFmtId="0" fontId="90" fillId="0" borderId="0"/>
    <xf numFmtId="0" fontId="123" fillId="0" borderId="0"/>
    <xf numFmtId="0" fontId="90" fillId="0" borderId="0"/>
    <xf numFmtId="0" fontId="123" fillId="0" borderId="0"/>
    <xf numFmtId="0" fontId="122" fillId="0" borderId="0"/>
    <xf numFmtId="0" fontId="263" fillId="61" borderId="146" applyNumberFormat="0" applyAlignment="0" applyProtection="0"/>
    <xf numFmtId="0" fontId="264" fillId="54" borderId="147" applyNumberFormat="0" applyAlignment="0" applyProtection="0"/>
    <xf numFmtId="0" fontId="7" fillId="0" borderId="0" applyFont="0" applyFill="0" applyBorder="0" applyAlignment="0" applyProtection="0"/>
    <xf numFmtId="256" fontId="265" fillId="0" borderId="0" applyFont="0" applyFill="0" applyBorder="0" applyAlignment="0" applyProtection="0">
      <alignment horizontal="right"/>
    </xf>
    <xf numFmtId="257" fontId="265" fillId="0" borderId="0" applyFont="0" applyFill="0" applyBorder="0" applyAlignment="0" applyProtection="0">
      <alignment horizontal="right"/>
    </xf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258" fontId="265" fillId="0" borderId="0" applyFont="0" applyFill="0" applyBorder="0" applyAlignment="0" applyProtection="0">
      <alignment horizontal="right"/>
    </xf>
    <xf numFmtId="259" fontId="265" fillId="0" borderId="0" applyFont="0" applyFill="0" applyBorder="0" applyAlignment="0" applyProtection="0">
      <alignment horizontal="right"/>
    </xf>
    <xf numFmtId="208" fontId="8" fillId="0" borderId="0"/>
    <xf numFmtId="0" fontId="8" fillId="0" borderId="0" applyFont="0" applyFill="0" applyBorder="0" applyAlignment="0" applyProtection="0"/>
    <xf numFmtId="260" fontId="265" fillId="0" borderId="0" applyFont="0" applyFill="0" applyBorder="0" applyAlignment="0" applyProtection="0"/>
    <xf numFmtId="261" fontId="265" fillId="0" borderId="148" applyNumberFormat="0" applyFont="0" applyFill="0" applyAlignment="0" applyProtection="0"/>
    <xf numFmtId="0" fontId="266" fillId="62" borderId="0" applyNumberFormat="0" applyBorder="0" applyAlignment="0" applyProtection="0"/>
    <xf numFmtId="0" fontId="266" fillId="63" borderId="0" applyNumberFormat="0" applyBorder="0" applyAlignment="0" applyProtection="0"/>
    <xf numFmtId="0" fontId="266" fillId="64" borderId="0" applyNumberFormat="0" applyBorder="0" applyAlignment="0" applyProtection="0"/>
    <xf numFmtId="0" fontId="267" fillId="0" borderId="0" applyFill="0" applyBorder="0" applyProtection="0">
      <alignment horizontal="left"/>
    </xf>
    <xf numFmtId="0" fontId="268" fillId="55" borderId="0" applyNumberFormat="0" applyBorder="0" applyAlignment="0" applyProtection="0"/>
    <xf numFmtId="38" fontId="34" fillId="2" borderId="0" applyNumberFormat="0" applyBorder="0" applyAlignment="0" applyProtection="0"/>
    <xf numFmtId="262" fontId="265" fillId="0" borderId="0" applyFont="0" applyFill="0" applyBorder="0" applyAlignment="0" applyProtection="0">
      <alignment horizontal="right"/>
    </xf>
    <xf numFmtId="0" fontId="269" fillId="0" borderId="0" applyProtection="0">
      <alignment horizontal="left"/>
    </xf>
    <xf numFmtId="0" fontId="270" fillId="0" borderId="0" applyNumberFormat="0" applyFill="0" applyBorder="0" applyAlignment="0" applyProtection="0"/>
    <xf numFmtId="0" fontId="271" fillId="0" borderId="149" applyNumberFormat="0" applyFill="0" applyAlignment="0" applyProtection="0"/>
    <xf numFmtId="0" fontId="141" fillId="4" borderId="8">
      <alignment horizontal="left" vertical="top" indent="2"/>
    </xf>
    <xf numFmtId="0" fontId="272" fillId="65" borderId="0" applyNumberFormat="0" applyBorder="0" applyAlignment="0" applyProtection="0"/>
    <xf numFmtId="207" fontId="45" fillId="0" borderId="0"/>
    <xf numFmtId="0" fontId="273" fillId="0" borderId="0" applyFont="0" applyFill="0" applyBorder="0" applyAlignment="0" applyProtection="0">
      <alignment horizontal="centerContinuous"/>
    </xf>
    <xf numFmtId="0" fontId="139" fillId="0" borderId="0" applyFont="0" applyFill="0" applyBorder="0" applyAlignment="0" applyProtection="0">
      <alignment horizontal="centerContinuous"/>
    </xf>
    <xf numFmtId="0" fontId="139" fillId="0" borderId="0" applyFont="0" applyFill="0" applyBorder="0" applyAlignment="0" applyProtection="0">
      <alignment horizontal="centerContinuous"/>
    </xf>
    <xf numFmtId="0" fontId="8" fillId="0" borderId="0" applyFont="0" applyFill="0" applyBorder="0" applyAlignment="0" applyProtection="0">
      <alignment horizontal="centerContinuous"/>
    </xf>
    <xf numFmtId="0" fontId="8" fillId="52" borderId="150" applyNumberFormat="0" applyFont="0" applyAlignment="0" applyProtection="0"/>
    <xf numFmtId="0" fontId="274" fillId="61" borderId="151" applyNumberFormat="0" applyAlignment="0" applyProtection="0"/>
    <xf numFmtId="1" fontId="275" fillId="0" borderId="0" applyProtection="0">
      <alignment horizontal="right" vertical="center"/>
    </xf>
    <xf numFmtId="0" fontId="9" fillId="0" borderId="0">
      <protection locked="0"/>
    </xf>
    <xf numFmtId="0" fontId="276" fillId="0" borderId="0">
      <protection locked="0"/>
    </xf>
    <xf numFmtId="0" fontId="9" fillId="0" borderId="0">
      <protection locked="0"/>
    </xf>
    <xf numFmtId="0" fontId="74" fillId="0" borderId="0">
      <protection locked="0"/>
    </xf>
    <xf numFmtId="263" fontId="277" fillId="0" borderId="0"/>
    <xf numFmtId="0" fontId="278" fillId="0" borderId="0" applyNumberFormat="0" applyFill="0" applyBorder="0" applyAlignment="0" applyProtection="0"/>
    <xf numFmtId="0" fontId="45" fillId="0" borderId="0"/>
    <xf numFmtId="0" fontId="279" fillId="0" borderId="0" applyBorder="0" applyProtection="0">
      <alignment vertical="center"/>
    </xf>
    <xf numFmtId="261" fontId="279" fillId="0" borderId="7" applyBorder="0" applyProtection="0">
      <alignment horizontal="right" vertical="center"/>
    </xf>
    <xf numFmtId="0" fontId="280" fillId="66" borderId="0" applyBorder="0" applyProtection="0">
      <alignment horizontal="centerContinuous" vertical="center"/>
    </xf>
    <xf numFmtId="0" fontId="280" fillId="67" borderId="7" applyBorder="0" applyProtection="0">
      <alignment horizontal="centerContinuous" vertical="center"/>
    </xf>
    <xf numFmtId="0" fontId="281" fillId="0" borderId="0" applyFill="0" applyBorder="0" applyProtection="0">
      <alignment horizontal="left"/>
    </xf>
    <xf numFmtId="0" fontId="267" fillId="0" borderId="110" applyFill="0" applyBorder="0" applyProtection="0">
      <alignment horizontal="left" vertical="top"/>
    </xf>
    <xf numFmtId="0" fontId="282" fillId="0" borderId="0" applyNumberFormat="0" applyFill="0" applyBorder="0" applyAlignment="0" applyProtection="0"/>
    <xf numFmtId="2" fontId="283" fillId="0" borderId="0" applyFont="0" applyFill="0" applyBorder="0" applyAlignment="0" applyProtection="0"/>
    <xf numFmtId="0" fontId="284" fillId="0" borderId="0" applyNumberFormat="0" applyFill="0" applyBorder="0" applyAlignment="0" applyProtection="0"/>
    <xf numFmtId="0" fontId="285" fillId="0" borderId="0" applyNumberFormat="0" applyFill="0" applyBorder="0" applyAlignment="0" applyProtection="0"/>
    <xf numFmtId="0" fontId="283" fillId="0" borderId="0" applyFont="0" applyFill="0" applyBorder="0" applyAlignment="0" applyProtection="0"/>
    <xf numFmtId="0" fontId="283" fillId="0" borderId="0" applyFont="0" applyFill="0" applyBorder="0" applyAlignment="0" applyProtection="0"/>
    <xf numFmtId="49" fontId="45" fillId="0" borderId="0"/>
    <xf numFmtId="9" fontId="8" fillId="0" borderId="0" applyFont="0" applyFill="0" applyBorder="0" applyAlignment="0" applyProtection="0"/>
    <xf numFmtId="197" fontId="287" fillId="0" borderId="0" applyFont="0" applyProtection="0">
      <protection locked="0"/>
    </xf>
    <xf numFmtId="41" fontId="8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Border="0" applyProtection="0">
      <alignment horizontal="right"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5" fillId="0" borderId="0" applyFont="0" applyFill="0" applyBorder="0" applyAlignment="0" applyProtection="0"/>
    <xf numFmtId="264" fontId="287" fillId="0" borderId="0" applyFont="0">
      <protection locked="0"/>
    </xf>
    <xf numFmtId="0" fontId="288" fillId="0" borderId="0" applyNumberFormat="0" applyFill="0" applyBorder="0" applyAlignment="0" applyProtection="0">
      <alignment vertical="top"/>
      <protection locked="0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212" fillId="0" borderId="0">
      <alignment vertical="center"/>
    </xf>
    <xf numFmtId="0" fontId="8" fillId="0" borderId="0"/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" fillId="0" borderId="0">
      <alignment vertical="center"/>
    </xf>
    <xf numFmtId="0" fontId="8" fillId="0" borderId="0"/>
    <xf numFmtId="0" fontId="10" fillId="0" borderId="0"/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12" fillId="0" borderId="0">
      <alignment vertical="center"/>
    </xf>
    <xf numFmtId="0" fontId="207" fillId="0" borderId="0"/>
    <xf numFmtId="0" fontId="8" fillId="0" borderId="0"/>
    <xf numFmtId="0" fontId="8" fillId="0" borderId="0"/>
    <xf numFmtId="0" fontId="283" fillId="0" borderId="15" applyNumberFormat="0" applyFont="0" applyFill="0" applyAlignment="0" applyProtection="0"/>
    <xf numFmtId="0" fontId="5" fillId="0" borderId="0">
      <alignment vertical="center"/>
    </xf>
    <xf numFmtId="0" fontId="211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34" fillId="0" borderId="0" applyNumberFormat="0" applyFill="0" applyBorder="0" applyAlignment="0" applyProtection="0">
      <alignment vertical="center"/>
    </xf>
    <xf numFmtId="0" fontId="6" fillId="68" borderId="0" applyNumberFormat="0" applyBorder="0" applyAlignment="0" applyProtection="0">
      <alignment vertical="center"/>
    </xf>
    <xf numFmtId="0" fontId="6" fillId="69" borderId="0" applyNumberFormat="0" applyBorder="0" applyAlignment="0" applyProtection="0">
      <alignment vertical="center"/>
    </xf>
    <xf numFmtId="0" fontId="6" fillId="70" borderId="0" applyNumberFormat="0" applyBorder="0" applyAlignment="0" applyProtection="0">
      <alignment vertical="center"/>
    </xf>
    <xf numFmtId="0" fontId="6" fillId="71" borderId="0" applyNumberFormat="0" applyBorder="0" applyAlignment="0" applyProtection="0">
      <alignment vertical="center"/>
    </xf>
    <xf numFmtId="0" fontId="6" fillId="72" borderId="0" applyNumberFormat="0" applyBorder="0" applyAlignment="0" applyProtection="0">
      <alignment vertical="center"/>
    </xf>
    <xf numFmtId="0" fontId="6" fillId="73" borderId="0" applyNumberFormat="0" applyBorder="0" applyAlignment="0" applyProtection="0">
      <alignment vertical="center"/>
    </xf>
    <xf numFmtId="0" fontId="6" fillId="74" borderId="0" applyNumberFormat="0" applyBorder="0" applyAlignment="0" applyProtection="0">
      <alignment vertical="center"/>
    </xf>
    <xf numFmtId="0" fontId="6" fillId="75" borderId="0" applyNumberFormat="0" applyBorder="0" applyAlignment="0" applyProtection="0">
      <alignment vertical="center"/>
    </xf>
    <xf numFmtId="0" fontId="6" fillId="76" borderId="0" applyNumberFormat="0" applyBorder="0" applyAlignment="0" applyProtection="0">
      <alignment vertical="center"/>
    </xf>
    <xf numFmtId="0" fontId="6" fillId="71" borderId="0" applyNumberFormat="0" applyBorder="0" applyAlignment="0" applyProtection="0">
      <alignment vertical="center"/>
    </xf>
    <xf numFmtId="0" fontId="6" fillId="74" borderId="0" applyNumberFormat="0" applyBorder="0" applyAlignment="0" applyProtection="0">
      <alignment vertical="center"/>
    </xf>
    <xf numFmtId="0" fontId="6" fillId="77" borderId="0" applyNumberFormat="0" applyBorder="0" applyAlignment="0" applyProtection="0">
      <alignment vertical="center"/>
    </xf>
    <xf numFmtId="0" fontId="289" fillId="78" borderId="0" applyNumberFormat="0" applyBorder="0" applyAlignment="0" applyProtection="0">
      <alignment vertical="center"/>
    </xf>
    <xf numFmtId="0" fontId="289" fillId="75" borderId="0" applyNumberFormat="0" applyBorder="0" applyAlignment="0" applyProtection="0">
      <alignment vertical="center"/>
    </xf>
    <xf numFmtId="0" fontId="289" fillId="76" borderId="0" applyNumberFormat="0" applyBorder="0" applyAlignment="0" applyProtection="0">
      <alignment vertical="center"/>
    </xf>
    <xf numFmtId="0" fontId="289" fillId="79" borderId="0" applyNumberFormat="0" applyBorder="0" applyAlignment="0" applyProtection="0">
      <alignment vertical="center"/>
    </xf>
    <xf numFmtId="0" fontId="289" fillId="80" borderId="0" applyNumberFormat="0" applyBorder="0" applyAlignment="0" applyProtection="0">
      <alignment vertical="center"/>
    </xf>
    <xf numFmtId="0" fontId="289" fillId="81" borderId="0" applyNumberFormat="0" applyBorder="0" applyAlignment="0" applyProtection="0">
      <alignment vertical="center"/>
    </xf>
    <xf numFmtId="211" fontId="100" fillId="0" borderId="0">
      <protection locked="0"/>
    </xf>
    <xf numFmtId="211" fontId="100" fillId="0" borderId="0">
      <protection locked="0"/>
    </xf>
    <xf numFmtId="0" fontId="289" fillId="82" borderId="0" applyNumberFormat="0" applyBorder="0" applyAlignment="0" applyProtection="0">
      <alignment vertical="center"/>
    </xf>
    <xf numFmtId="0" fontId="289" fillId="83" borderId="0" applyNumberFormat="0" applyBorder="0" applyAlignment="0" applyProtection="0">
      <alignment vertical="center"/>
    </xf>
    <xf numFmtId="0" fontId="289" fillId="84" borderId="0" applyNumberFormat="0" applyBorder="0" applyAlignment="0" applyProtection="0">
      <alignment vertical="center"/>
    </xf>
    <xf numFmtId="0" fontId="289" fillId="79" borderId="0" applyNumberFormat="0" applyBorder="0" applyAlignment="0" applyProtection="0">
      <alignment vertical="center"/>
    </xf>
    <xf numFmtId="0" fontId="289" fillId="80" borderId="0" applyNumberFormat="0" applyBorder="0" applyAlignment="0" applyProtection="0">
      <alignment vertical="center"/>
    </xf>
    <xf numFmtId="0" fontId="289" fillId="85" borderId="0" applyNumberFormat="0" applyBorder="0" applyAlignment="0" applyProtection="0">
      <alignment vertical="center"/>
    </xf>
    <xf numFmtId="0" fontId="290" fillId="0" borderId="0" applyNumberFormat="0" applyFill="0" applyBorder="0" applyAlignment="0" applyProtection="0">
      <alignment vertical="center"/>
    </xf>
    <xf numFmtId="0" fontId="291" fillId="86" borderId="146" applyNumberFormat="0" applyAlignment="0" applyProtection="0">
      <alignment vertical="center"/>
    </xf>
    <xf numFmtId="0" fontId="292" fillId="69" borderId="0" applyNumberFormat="0" applyBorder="0" applyAlignment="0" applyProtection="0">
      <alignment vertical="center"/>
    </xf>
    <xf numFmtId="0" fontId="8" fillId="87" borderId="150" applyNumberFormat="0" applyFont="0" applyAlignment="0" applyProtection="0">
      <alignment vertical="center"/>
    </xf>
    <xf numFmtId="0" fontId="293" fillId="88" borderId="0" applyNumberFormat="0" applyBorder="0" applyAlignment="0" applyProtection="0">
      <alignment vertical="center"/>
    </xf>
    <xf numFmtId="0" fontId="294" fillId="0" borderId="0" applyNumberFormat="0" applyFill="0" applyBorder="0" applyAlignment="0" applyProtection="0">
      <alignment vertical="center"/>
    </xf>
    <xf numFmtId="0" fontId="295" fillId="89" borderId="147" applyNumberFormat="0" applyAlignment="0" applyProtection="0">
      <alignment vertical="center"/>
    </xf>
    <xf numFmtId="266" fontId="9" fillId="0" borderId="0" applyFont="0" applyFill="0" applyBorder="0" applyAlignment="0" applyProtection="0"/>
    <xf numFmtId="0" fontId="296" fillId="0" borderId="149" applyNumberFormat="0" applyFill="0" applyAlignment="0" applyProtection="0">
      <alignment vertical="center"/>
    </xf>
    <xf numFmtId="0" fontId="297" fillId="0" borderId="152" applyNumberFormat="0" applyFill="0" applyAlignment="0" applyProtection="0">
      <alignment vertical="center"/>
    </xf>
    <xf numFmtId="0" fontId="298" fillId="73" borderId="146" applyNumberFormat="0" applyAlignment="0" applyProtection="0">
      <alignment vertical="center"/>
    </xf>
    <xf numFmtId="0" fontId="299" fillId="0" borderId="0" applyNumberFormat="0" applyFill="0" applyBorder="0" applyAlignment="0" applyProtection="0">
      <alignment vertical="center"/>
    </xf>
    <xf numFmtId="0" fontId="206" fillId="0" borderId="153" applyNumberFormat="0" applyFill="0" applyAlignment="0" applyProtection="0">
      <alignment vertical="center"/>
    </xf>
    <xf numFmtId="0" fontId="300" fillId="0" borderId="154" applyNumberFormat="0" applyFill="0" applyAlignment="0" applyProtection="0">
      <alignment vertical="center"/>
    </xf>
    <xf numFmtId="0" fontId="301" fillId="0" borderId="155" applyNumberFormat="0" applyFill="0" applyAlignment="0" applyProtection="0">
      <alignment vertical="center"/>
    </xf>
    <xf numFmtId="0" fontId="301" fillId="0" borderId="0" applyNumberFormat="0" applyFill="0" applyBorder="0" applyAlignment="0" applyProtection="0">
      <alignment vertical="center"/>
    </xf>
    <xf numFmtId="0" fontId="302" fillId="70" borderId="0" applyNumberFormat="0" applyBorder="0" applyAlignment="0" applyProtection="0">
      <alignment vertical="center"/>
    </xf>
    <xf numFmtId="0" fontId="303" fillId="86" borderId="151" applyNumberFormat="0" applyAlignment="0" applyProtection="0">
      <alignment vertical="center"/>
    </xf>
    <xf numFmtId="265" fontId="120" fillId="0" borderId="0" applyFont="0" applyFill="0" applyBorder="0" applyAlignment="0" applyProtection="0"/>
    <xf numFmtId="265" fontId="120" fillId="0" borderId="0" applyFont="0" applyFill="0" applyBorder="0" applyAlignment="0" applyProtection="0"/>
    <xf numFmtId="0" fontId="306" fillId="0" borderId="122" applyNumberFormat="0" applyFill="0" applyAlignment="0" applyProtection="0">
      <alignment vertical="center"/>
    </xf>
    <xf numFmtId="0" fontId="307" fillId="0" borderId="123" applyNumberFormat="0" applyFill="0" applyAlignment="0" applyProtection="0">
      <alignment vertical="center"/>
    </xf>
    <xf numFmtId="0" fontId="308" fillId="0" borderId="124" applyNumberFormat="0" applyFill="0" applyAlignment="0" applyProtection="0">
      <alignment vertical="center"/>
    </xf>
    <xf numFmtId="0" fontId="308" fillId="0" borderId="0" applyNumberFormat="0" applyFill="0" applyBorder="0" applyAlignment="0" applyProtection="0">
      <alignment vertical="center"/>
    </xf>
    <xf numFmtId="0" fontId="309" fillId="43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11" fillId="40" borderId="0" applyNumberFormat="0" applyBorder="0" applyAlignment="0" applyProtection="0">
      <alignment vertical="center"/>
    </xf>
    <xf numFmtId="0" fontId="312" fillId="42" borderId="117" applyNumberFormat="0" applyAlignment="0" applyProtection="0">
      <alignment vertical="center"/>
    </xf>
    <xf numFmtId="0" fontId="313" fillId="37" borderId="125" applyNumberFormat="0" applyAlignment="0" applyProtection="0">
      <alignment vertical="center"/>
    </xf>
    <xf numFmtId="0" fontId="314" fillId="37" borderId="117" applyNumberFormat="0" applyAlignment="0" applyProtection="0">
      <alignment vertical="center"/>
    </xf>
    <xf numFmtId="0" fontId="315" fillId="0" borderId="120" applyNumberFormat="0" applyFill="0" applyAlignment="0" applyProtection="0">
      <alignment vertical="center"/>
    </xf>
    <xf numFmtId="0" fontId="316" fillId="41" borderId="119" applyNumberFormat="0" applyAlignment="0" applyProtection="0">
      <alignment vertical="center"/>
    </xf>
    <xf numFmtId="0" fontId="317" fillId="0" borderId="0" applyNumberFormat="0" applyFill="0" applyBorder="0" applyAlignment="0" applyProtection="0">
      <alignment vertical="center"/>
    </xf>
    <xf numFmtId="0" fontId="318" fillId="0" borderId="0" applyNumberFormat="0" applyFill="0" applyBorder="0" applyAlignment="0" applyProtection="0">
      <alignment vertical="center"/>
    </xf>
    <xf numFmtId="0" fontId="319" fillId="0" borderId="121" applyNumberFormat="0" applyFill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20" fillId="25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20" fillId="26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267" fontId="1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26" fillId="0" borderId="0" applyNumberFormat="0" applyFill="0" applyBorder="0" applyAlignment="0" applyProtection="0">
      <alignment vertical="center"/>
    </xf>
    <xf numFmtId="0" fontId="4" fillId="39" borderId="118" applyNumberFormat="0" applyFont="0" applyAlignment="0" applyProtection="0">
      <alignment vertical="center"/>
    </xf>
    <xf numFmtId="245" fontId="212" fillId="0" borderId="0">
      <alignment vertical="center"/>
    </xf>
    <xf numFmtId="245" fontId="98" fillId="0" borderId="0" applyNumberFormat="0" applyFill="0" applyBorder="0" applyAlignment="0" applyProtection="0"/>
    <xf numFmtId="0" fontId="350" fillId="80" borderId="0" applyNumberFormat="0" applyBorder="0" applyAlignment="0" applyProtection="0"/>
    <xf numFmtId="0" fontId="20" fillId="0" borderId="688">
      <alignment horizontal="left" vertical="center"/>
    </xf>
    <xf numFmtId="245" fontId="8" fillId="0" borderId="0" applyNumberFormat="0" applyFont="0" applyFill="0" applyBorder="0" applyAlignment="0" applyProtection="0"/>
    <xf numFmtId="245" fontId="45" fillId="0" borderId="0"/>
    <xf numFmtId="245" fontId="45" fillId="0" borderId="0"/>
    <xf numFmtId="245" fontId="9" fillId="0" borderId="0"/>
    <xf numFmtId="245" fontId="9" fillId="0" borderId="0"/>
    <xf numFmtId="245" fontId="9" fillId="0" borderId="0" applyNumberFormat="0" applyFill="0" applyBorder="0" applyAlignment="0" applyProtection="0"/>
    <xf numFmtId="245" fontId="9" fillId="0" borderId="0" applyNumberFormat="0" applyFill="0" applyBorder="0" applyAlignment="0" applyProtection="0"/>
    <xf numFmtId="245" fontId="9" fillId="0" borderId="0" applyNumberFormat="0" applyFill="0" applyBorder="0" applyAlignment="0" applyProtection="0"/>
    <xf numFmtId="245" fontId="9" fillId="0" borderId="0" applyNumberFormat="0" applyFill="0" applyBorder="0" applyAlignment="0" applyProtection="0"/>
    <xf numFmtId="245" fontId="9" fillId="0" borderId="0" applyNumberFormat="0" applyFill="0" applyBorder="0" applyAlignment="0" applyProtection="0"/>
    <xf numFmtId="245" fontId="9" fillId="0" borderId="0" applyNumberFormat="0" applyFill="0" applyBorder="0" applyAlignment="0" applyProtection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/>
    <xf numFmtId="245" fontId="9" fillId="0" borderId="0" applyNumberFormat="0" applyFill="0" applyBorder="0" applyAlignment="0" applyProtection="0"/>
    <xf numFmtId="245" fontId="9" fillId="0" borderId="0" applyNumberFormat="0" applyFill="0" applyBorder="0" applyAlignment="0" applyProtection="0"/>
    <xf numFmtId="245" fontId="9" fillId="0" borderId="0"/>
    <xf numFmtId="245" fontId="9" fillId="0" borderId="0"/>
    <xf numFmtId="245" fontId="9" fillId="0" borderId="0" applyNumberFormat="0" applyFill="0" applyBorder="0" applyAlignment="0" applyProtection="0"/>
    <xf numFmtId="245" fontId="9" fillId="0" borderId="0"/>
    <xf numFmtId="245" fontId="107" fillId="0" borderId="0"/>
    <xf numFmtId="245" fontId="9" fillId="0" borderId="0"/>
    <xf numFmtId="245" fontId="9" fillId="0" borderId="0" applyNumberFormat="0" applyFill="0" applyBorder="0" applyAlignment="0" applyProtection="0"/>
    <xf numFmtId="245" fontId="9" fillId="0" borderId="0" applyNumberFormat="0" applyFill="0" applyBorder="0" applyAlignment="0" applyProtection="0"/>
    <xf numFmtId="245" fontId="9" fillId="0" borderId="0"/>
    <xf numFmtId="245" fontId="9" fillId="0" borderId="0" applyNumberFormat="0" applyFill="0" applyBorder="0" applyAlignment="0" applyProtection="0"/>
    <xf numFmtId="245" fontId="9" fillId="0" borderId="0" applyNumberFormat="0" applyFill="0" applyBorder="0" applyAlignment="0" applyProtection="0"/>
    <xf numFmtId="245" fontId="9" fillId="0" borderId="0" applyNumberFormat="0" applyFill="0" applyBorder="0" applyAlignment="0" applyProtection="0"/>
    <xf numFmtId="245" fontId="107" fillId="0" borderId="0"/>
    <xf numFmtId="245" fontId="107" fillId="0" borderId="0"/>
    <xf numFmtId="245" fontId="137" fillId="6" borderId="7" applyNumberFormat="0" applyFont="0" applyBorder="0" applyAlignment="0">
      <alignment horizontal="center"/>
      <protection locked="0"/>
    </xf>
    <xf numFmtId="0" fontId="20" fillId="0" borderId="667">
      <alignment horizontal="left" vertical="center"/>
    </xf>
    <xf numFmtId="0" fontId="406" fillId="86" borderId="754" applyNumberFormat="0" applyAlignment="0" applyProtection="0">
      <alignment vertical="center"/>
    </xf>
    <xf numFmtId="0" fontId="20" fillId="0" borderId="1464">
      <alignment horizontal="left" vertical="center"/>
    </xf>
    <xf numFmtId="245" fontId="109" fillId="0" borderId="2">
      <alignment vertical="center"/>
    </xf>
    <xf numFmtId="245" fontId="137" fillId="6" borderId="7" applyNumberFormat="0" applyFont="0" applyBorder="0" applyAlignment="0">
      <alignment horizontal="center"/>
      <protection locked="0"/>
    </xf>
    <xf numFmtId="0" fontId="350" fillId="80" borderId="0" applyNumberFormat="0" applyBorder="0" applyAlignment="0" applyProtection="0"/>
    <xf numFmtId="0" fontId="274" fillId="61" borderId="1249" applyNumberFormat="0" applyAlignment="0" applyProtection="0"/>
    <xf numFmtId="245" fontId="99" fillId="0" borderId="0"/>
    <xf numFmtId="245" fontId="9" fillId="0" borderId="0" applyNumberFormat="0" applyFill="0" applyBorder="0" applyAlignment="0" applyProtection="0"/>
    <xf numFmtId="245" fontId="15" fillId="0" borderId="0" applyNumberFormat="0" applyFill="0" applyBorder="0" applyAlignment="0" applyProtection="0"/>
    <xf numFmtId="0" fontId="377" fillId="86" borderId="1297" applyNumberFormat="0" applyAlignment="0" applyProtection="0"/>
    <xf numFmtId="0" fontId="90" fillId="0" borderId="0"/>
    <xf numFmtId="0" fontId="396" fillId="86" borderId="707" applyNumberFormat="0" applyAlignment="0" applyProtection="0"/>
    <xf numFmtId="298" fontId="122" fillId="0" borderId="0" applyFont="0" applyFill="0" applyBorder="0" applyAlignment="0" applyProtection="0"/>
    <xf numFmtId="0" fontId="20" fillId="0" borderId="667">
      <alignment horizontal="left" vertical="center"/>
    </xf>
    <xf numFmtId="0" fontId="419" fillId="86" borderId="954" applyNumberFormat="0" applyAlignment="0" applyProtection="0">
      <alignment vertical="center"/>
    </xf>
    <xf numFmtId="245" fontId="94" fillId="0" borderId="0"/>
    <xf numFmtId="245" fontId="94" fillId="0" borderId="0"/>
    <xf numFmtId="245" fontId="127" fillId="0" borderId="0"/>
    <xf numFmtId="245" fontId="8" fillId="0" borderId="0" applyFill="0" applyBorder="0" applyAlignment="0"/>
    <xf numFmtId="245" fontId="95" fillId="0" borderId="0"/>
    <xf numFmtId="0" fontId="412" fillId="0" borderId="1198" applyNumberFormat="0" applyFill="0" applyAlignment="0" applyProtection="0">
      <alignment vertical="center"/>
    </xf>
    <xf numFmtId="298" fontId="122" fillId="0" borderId="0" applyFont="0" applyFill="0" applyBorder="0" applyAlignment="0" applyProtection="0"/>
    <xf numFmtId="0" fontId="406" fillId="86" borderId="692" applyNumberFormat="0" applyAlignment="0" applyProtection="0">
      <alignment vertical="center"/>
    </xf>
    <xf numFmtId="297" fontId="90" fillId="0" borderId="0" applyFont="0" applyFill="0" applyBorder="0" applyAlignment="0" applyProtection="0"/>
    <xf numFmtId="245" fontId="20" fillId="0" borderId="1380">
      <alignment horizontal="left" vertical="center"/>
    </xf>
    <xf numFmtId="0" fontId="350" fillId="79" borderId="0" applyNumberFormat="0" applyBorder="0" applyAlignment="0" applyProtection="0"/>
    <xf numFmtId="0" fontId="377" fillId="86" borderId="677" applyNumberFormat="0" applyAlignment="0" applyProtection="0"/>
    <xf numFmtId="245" fontId="94" fillId="0" borderId="0"/>
    <xf numFmtId="245" fontId="131" fillId="0" borderId="0" applyNumberFormat="0" applyAlignment="0">
      <alignment horizontal="left"/>
    </xf>
    <xf numFmtId="37" fontId="108" fillId="0" borderId="1261" applyAlignment="0"/>
    <xf numFmtId="0" fontId="377" fillId="86" borderId="727" applyNumberFormat="0" applyAlignment="0" applyProtection="0"/>
    <xf numFmtId="245" fontId="137" fillId="6" borderId="7" applyNumberFormat="0" applyFont="0" applyBorder="0" applyAlignment="0">
      <alignment horizontal="center"/>
      <protection locked="0"/>
    </xf>
    <xf numFmtId="0" fontId="20" fillId="0" borderId="757">
      <alignment horizontal="left" vertical="center"/>
    </xf>
    <xf numFmtId="245" fontId="127" fillId="0" borderId="0"/>
    <xf numFmtId="245" fontId="133" fillId="0" borderId="0" applyNumberFormat="0" applyAlignment="0">
      <alignment horizontal="left"/>
    </xf>
    <xf numFmtId="298" fontId="122" fillId="0" borderId="0" applyFont="0" applyFill="0" applyBorder="0" applyAlignment="0" applyProtection="0"/>
    <xf numFmtId="245" fontId="96" fillId="0" borderId="0">
      <alignment horizontal="left"/>
    </xf>
    <xf numFmtId="245" fontId="20" fillId="0" borderId="4" applyNumberFormat="0" applyAlignment="0" applyProtection="0">
      <alignment horizontal="left" vertical="center"/>
    </xf>
    <xf numFmtId="245" fontId="20" fillId="0" borderId="5">
      <alignment horizontal="left" vertical="center"/>
    </xf>
    <xf numFmtId="245" fontId="134" fillId="0" borderId="0" applyNumberFormat="0" applyFill="0" applyBorder="0" applyAlignment="0" applyProtection="0"/>
    <xf numFmtId="245" fontId="20" fillId="0" borderId="0" applyNumberFormat="0" applyFill="0" applyBorder="0" applyAlignment="0" applyProtection="0"/>
    <xf numFmtId="245" fontId="135" fillId="0" borderId="6" applyNumberFormat="0" applyFill="0" applyBorder="0" applyAlignment="0" applyProtection="0">
      <alignment horizontal="left"/>
    </xf>
    <xf numFmtId="245" fontId="136" fillId="0" borderId="0" applyNumberFormat="0" applyFill="0" applyBorder="0" applyAlignment="0" applyProtection="0">
      <alignment vertical="top"/>
      <protection locked="0"/>
    </xf>
    <xf numFmtId="245" fontId="137" fillId="6" borderId="7" applyNumberFormat="0" applyFont="0" applyBorder="0" applyAlignment="0">
      <alignment horizontal="center"/>
      <protection locked="0"/>
    </xf>
    <xf numFmtId="0" fontId="350" fillId="82" borderId="0" applyNumberFormat="0" applyBorder="0" applyAlignment="0" applyProtection="0"/>
    <xf numFmtId="245" fontId="138" fillId="0" borderId="0" applyNumberFormat="0" applyFill="0" applyBorder="0" applyAlignment="0">
      <protection locked="0"/>
    </xf>
    <xf numFmtId="245" fontId="139" fillId="0" borderId="0" applyNumberFormat="0" applyFont="0" applyFill="0" applyBorder="0" applyProtection="0">
      <alignment horizontal="left" vertical="center"/>
    </xf>
    <xf numFmtId="245" fontId="94" fillId="0" borderId="0"/>
    <xf numFmtId="0" fontId="263" fillId="61" borderId="1172" applyNumberFormat="0" applyAlignment="0" applyProtection="0"/>
    <xf numFmtId="245" fontId="141" fillId="4" borderId="8">
      <alignment horizontal="left" vertical="top" indent="2"/>
    </xf>
    <xf numFmtId="245" fontId="97" fillId="0" borderId="2"/>
    <xf numFmtId="0" fontId="127" fillId="0" borderId="0"/>
    <xf numFmtId="0" fontId="274" fillId="61" borderId="1427" applyNumberFormat="0" applyAlignment="0" applyProtection="0"/>
    <xf numFmtId="0" fontId="396" fillId="86" borderId="647" applyNumberFormat="0" applyAlignment="0" applyProtection="0"/>
    <xf numFmtId="245" fontId="143" fillId="0" borderId="0"/>
    <xf numFmtId="245" fontId="143" fillId="0" borderId="0"/>
    <xf numFmtId="245" fontId="143" fillId="0" borderId="0"/>
    <xf numFmtId="245" fontId="143" fillId="0" borderId="0"/>
    <xf numFmtId="245" fontId="143" fillId="0" borderId="0"/>
    <xf numFmtId="245" fontId="143" fillId="0" borderId="0"/>
    <xf numFmtId="245" fontId="143" fillId="0" borderId="0"/>
    <xf numFmtId="245" fontId="145" fillId="4" borderId="0">
      <alignment horizontal="right"/>
    </xf>
    <xf numFmtId="245" fontId="146" fillId="4" borderId="9"/>
    <xf numFmtId="245" fontId="146" fillId="0" borderId="0" applyBorder="0">
      <alignment horizontal="centerContinuous"/>
    </xf>
    <xf numFmtId="245" fontId="147" fillId="0" borderId="0" applyBorder="0">
      <alignment horizontal="centerContinuous"/>
    </xf>
    <xf numFmtId="245" fontId="148" fillId="4" borderId="0"/>
    <xf numFmtId="245" fontId="149" fillId="4" borderId="2"/>
    <xf numFmtId="0" fontId="413" fillId="73" borderId="1454" applyNumberFormat="0" applyAlignment="0" applyProtection="0">
      <alignment vertical="center"/>
    </xf>
    <xf numFmtId="0" fontId="263" fillId="61" borderId="1522" applyNumberFormat="0" applyAlignment="0" applyProtection="0"/>
    <xf numFmtId="0" fontId="412" fillId="0" borderId="493" applyNumberFormat="0" applyFill="0" applyAlignment="0" applyProtection="0">
      <alignment vertical="center"/>
    </xf>
    <xf numFmtId="298" fontId="122" fillId="0" borderId="0" applyFont="0" applyFill="0" applyBorder="0" applyAlignment="0" applyProtection="0"/>
    <xf numFmtId="245" fontId="97" fillId="0" borderId="0"/>
    <xf numFmtId="297" fontId="90" fillId="0" borderId="0" applyFont="0" applyFill="0" applyBorder="0" applyAlignment="0" applyProtection="0"/>
    <xf numFmtId="245" fontId="71" fillId="0" borderId="0" applyFill="0" applyBorder="0" applyProtection="0">
      <alignment horizontal="left" vertical="top"/>
    </xf>
    <xf numFmtId="245" fontId="139" fillId="0" borderId="0" applyNumberFormat="0" applyFill="0" applyBorder="0" applyAlignment="0" applyProtection="0"/>
    <xf numFmtId="245" fontId="119" fillId="0" borderId="0" applyNumberFormat="0" applyFill="0" applyBorder="0" applyAlignment="0" applyProtection="0"/>
    <xf numFmtId="0" fontId="350" fillId="83" borderId="0" applyNumberFormat="0" applyBorder="0" applyAlignment="0" applyProtection="0"/>
    <xf numFmtId="245" fontId="124" fillId="0" borderId="0" applyNumberFormat="0" applyFont="0" applyFill="0" applyBorder="0" applyProtection="0">
      <alignment horizontal="center" vertical="center" wrapText="1"/>
    </xf>
    <xf numFmtId="0" fontId="350" fillId="84" borderId="0" applyNumberFormat="0" applyBorder="0" applyAlignment="0" applyProtection="0"/>
    <xf numFmtId="0" fontId="350" fillId="84" borderId="0" applyNumberFormat="0" applyBorder="0" applyAlignment="0" applyProtection="0"/>
    <xf numFmtId="0" fontId="350" fillId="79" borderId="0" applyNumberFormat="0" applyBorder="0" applyAlignment="0" applyProtection="0"/>
    <xf numFmtId="0" fontId="20" fillId="0" borderId="1286">
      <alignment horizontal="left" vertical="center"/>
    </xf>
    <xf numFmtId="0" fontId="263" fillId="61" borderId="1404" applyNumberFormat="0" applyAlignment="0" applyProtection="0"/>
    <xf numFmtId="300" fontId="90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127" fillId="0" borderId="0"/>
    <xf numFmtId="0" fontId="20" fillId="0" borderId="1787">
      <alignment horizontal="left" vertical="center"/>
    </xf>
    <xf numFmtId="245" fontId="112" fillId="0" borderId="0"/>
    <xf numFmtId="0" fontId="377" fillId="86" borderId="664" applyNumberFormat="0" applyAlignment="0" applyProtection="0"/>
    <xf numFmtId="245" fontId="45" fillId="0" borderId="0" applyBorder="0"/>
    <xf numFmtId="268" fontId="6" fillId="0" borderId="0" applyFont="0" applyFill="0" applyBorder="0" applyAlignment="0" applyProtection="0">
      <alignment vertical="center"/>
    </xf>
    <xf numFmtId="268" fontId="212" fillId="0" borderId="0" applyFont="0" applyFill="0" applyBorder="0" applyAlignment="0" applyProtection="0">
      <alignment vertical="center"/>
    </xf>
    <xf numFmtId="245" fontId="9" fillId="0" borderId="0"/>
    <xf numFmtId="245" fontId="117" fillId="0" borderId="12"/>
    <xf numFmtId="37" fontId="108" fillId="0" borderId="1741" applyAlignment="0"/>
    <xf numFmtId="0" fontId="350" fillId="82" borderId="0" applyNumberFormat="0" applyBorder="0" applyAlignment="0" applyProtection="0"/>
    <xf numFmtId="0" fontId="350" fillId="80" borderId="0" applyNumberFormat="0" applyBorder="0" applyAlignment="0" applyProtection="0"/>
    <xf numFmtId="245" fontId="45" fillId="0" borderId="0"/>
    <xf numFmtId="245" fontId="45" fillId="0" borderId="0"/>
    <xf numFmtId="0" fontId="350" fillId="79" borderId="0" applyNumberFormat="0" applyBorder="0" applyAlignment="0" applyProtection="0"/>
    <xf numFmtId="245" fontId="8" fillId="0" borderId="0"/>
    <xf numFmtId="245" fontId="212" fillId="0" borderId="0">
      <alignment vertical="center"/>
    </xf>
    <xf numFmtId="245" fontId="9" fillId="0" borderId="0"/>
    <xf numFmtId="0" fontId="413" fillId="73" borderId="1784" applyNumberFormat="0" applyAlignment="0" applyProtection="0">
      <alignment vertical="center"/>
    </xf>
    <xf numFmtId="245" fontId="120" fillId="0" borderId="0" applyFont="0" applyFill="0" applyBorder="0" applyAlignment="0" applyProtection="0"/>
    <xf numFmtId="245" fontId="120" fillId="0" borderId="0" applyFont="0" applyFill="0" applyBorder="0" applyAlignment="0" applyProtection="0"/>
    <xf numFmtId="245" fontId="171" fillId="0" borderId="0"/>
    <xf numFmtId="41" fontId="171" fillId="0" borderId="0" applyFont="0" applyFill="0" applyBorder="0" applyAlignment="0" applyProtection="0"/>
    <xf numFmtId="269" fontId="113" fillId="0" borderId="0">
      <protection locked="0"/>
    </xf>
    <xf numFmtId="245" fontId="111" fillId="0" borderId="0">
      <protection locked="0"/>
    </xf>
    <xf numFmtId="245" fontId="111" fillId="0" borderId="0">
      <protection locked="0"/>
    </xf>
    <xf numFmtId="245" fontId="113" fillId="0" borderId="0">
      <protection locked="0"/>
    </xf>
    <xf numFmtId="245" fontId="113" fillId="0" borderId="0">
      <protection locked="0"/>
    </xf>
    <xf numFmtId="245" fontId="113" fillId="0" borderId="15">
      <protection locked="0"/>
    </xf>
    <xf numFmtId="245" fontId="139" fillId="0" borderId="9" applyFont="0" applyFill="0" applyBorder="0" applyAlignment="0" applyProtection="0">
      <alignment horizontal="right"/>
    </xf>
    <xf numFmtId="245" fontId="139" fillId="0" borderId="9" applyFont="0" applyFill="0" applyBorder="0" applyAlignment="0" applyProtection="0">
      <alignment horizontal="right"/>
    </xf>
    <xf numFmtId="245" fontId="139" fillId="0" borderId="9" applyFont="0" applyFill="0" applyBorder="0" applyAlignment="0" applyProtection="0">
      <alignment horizontal="right"/>
    </xf>
    <xf numFmtId="245" fontId="139" fillId="0" borderId="9" applyFont="0" applyFill="0" applyBorder="0" applyAlignment="0" applyProtection="0">
      <alignment horizontal="right"/>
    </xf>
    <xf numFmtId="0" fontId="377" fillId="86" borderId="692" applyNumberFormat="0" applyAlignment="0" applyProtection="0"/>
    <xf numFmtId="0" fontId="171" fillId="0" borderId="0"/>
    <xf numFmtId="298" fontId="122" fillId="0" borderId="0" applyFont="0" applyFill="0" applyBorder="0" applyAlignment="0" applyProtection="0"/>
    <xf numFmtId="0" fontId="139" fillId="0" borderId="0">
      <alignment horizontal="center"/>
    </xf>
    <xf numFmtId="0" fontId="108" fillId="0" borderId="0"/>
    <xf numFmtId="0" fontId="9" fillId="0" borderId="0"/>
    <xf numFmtId="0" fontId="9" fillId="0" borderId="0"/>
    <xf numFmtId="3" fontId="330" fillId="0" borderId="3"/>
    <xf numFmtId="0" fontId="9" fillId="0" borderId="0"/>
    <xf numFmtId="0" fontId="9" fillId="0" borderId="0" applyNumberFormat="0" applyFill="0" applyBorder="0" applyAlignment="0" applyProtection="0"/>
    <xf numFmtId="270" fontId="171" fillId="2" borderId="0" applyFont="0" applyFill="0" applyBorder="0" applyAlignment="0" applyProtection="0">
      <alignment horizontal="center"/>
    </xf>
    <xf numFmtId="0" fontId="9" fillId="0" borderId="0"/>
    <xf numFmtId="297" fontId="90" fillId="0" borderId="0" applyFont="0" applyFill="0" applyBorder="0" applyAlignment="0" applyProtection="0"/>
    <xf numFmtId="0" fontId="331" fillId="0" borderId="0"/>
    <xf numFmtId="0" fontId="396" fillId="86" borderId="1319" applyNumberFormat="0" applyAlignment="0" applyProtection="0"/>
    <xf numFmtId="0" fontId="332" fillId="0" borderId="0"/>
    <xf numFmtId="0" fontId="109" fillId="0" borderId="0"/>
    <xf numFmtId="0" fontId="9" fillId="0" borderId="0"/>
    <xf numFmtId="0" fontId="9" fillId="0" borderId="0"/>
    <xf numFmtId="0" fontId="107" fillId="0" borderId="0"/>
    <xf numFmtId="0" fontId="9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9" fillId="0" borderId="0"/>
    <xf numFmtId="0" fontId="9" fillId="0" borderId="0"/>
    <xf numFmtId="0" fontId="9" fillId="0" borderId="0"/>
    <xf numFmtId="200" fontId="114" fillId="91" borderId="168"/>
    <xf numFmtId="0" fontId="9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9" fillId="0" borderId="0"/>
    <xf numFmtId="0" fontId="107" fillId="0" borderId="0"/>
    <xf numFmtId="0" fontId="9" fillId="0" borderId="0"/>
    <xf numFmtId="0" fontId="9" fillId="0" borderId="0"/>
    <xf numFmtId="0" fontId="107" fillId="0" borderId="0"/>
    <xf numFmtId="0" fontId="45" fillId="0" borderId="0"/>
    <xf numFmtId="0" fontId="107" fillId="0" borderId="0"/>
    <xf numFmtId="0" fontId="9" fillId="0" borderId="0"/>
    <xf numFmtId="0" fontId="9" fillId="0" borderId="0"/>
    <xf numFmtId="0" fontId="9" fillId="0" borderId="0"/>
    <xf numFmtId="0" fontId="333" fillId="0" borderId="0"/>
    <xf numFmtId="0" fontId="107" fillId="0" borderId="0"/>
    <xf numFmtId="0" fontId="107" fillId="0" borderId="0"/>
    <xf numFmtId="0" fontId="9" fillId="0" borderId="0"/>
    <xf numFmtId="0" fontId="107" fillId="0" borderId="0"/>
    <xf numFmtId="0" fontId="9" fillId="0" borderId="0"/>
    <xf numFmtId="0" fontId="107" fillId="0" borderId="0"/>
    <xf numFmtId="0" fontId="107" fillId="0" borderId="0"/>
    <xf numFmtId="245" fontId="20" fillId="0" borderId="1400">
      <alignment horizontal="left" vertical="center"/>
    </xf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0" fillId="0" borderId="0"/>
    <xf numFmtId="245" fontId="20" fillId="0" borderId="1620">
      <alignment horizontal="left" vertical="center"/>
    </xf>
    <xf numFmtId="3" fontId="9" fillId="2" borderId="1139" applyNumberFormat="0" applyFont="0" applyFill="0" applyBorder="0" applyAlignment="0" applyProtection="0">
      <alignment horizontal="center" vertical="center" wrapText="1"/>
    </xf>
    <xf numFmtId="0" fontId="20" fillId="0" borderId="1181">
      <alignment horizontal="left" vertical="center"/>
    </xf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45" fillId="0" borderId="0"/>
    <xf numFmtId="0" fontId="45" fillId="0" borderId="0"/>
    <xf numFmtId="0" fontId="9" fillId="0" borderId="0"/>
    <xf numFmtId="0" fontId="107" fillId="0" borderId="0"/>
    <xf numFmtId="0" fontId="114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0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7" fillId="0" borderId="0"/>
    <xf numFmtId="0" fontId="107" fillId="0" borderId="0"/>
    <xf numFmtId="0" fontId="9" fillId="0" borderId="0"/>
    <xf numFmtId="0" fontId="107" fillId="0" borderId="0"/>
    <xf numFmtId="0" fontId="9" fillId="0" borderId="0"/>
    <xf numFmtId="0" fontId="107" fillId="0" borderId="0"/>
    <xf numFmtId="0" fontId="9" fillId="0" borderId="0"/>
    <xf numFmtId="0" fontId="139" fillId="0" borderId="0"/>
    <xf numFmtId="0" fontId="333" fillId="0" borderId="0"/>
    <xf numFmtId="0" fontId="333" fillId="0" borderId="0"/>
    <xf numFmtId="0" fontId="107" fillId="0" borderId="0"/>
    <xf numFmtId="0" fontId="107" fillId="0" borderId="0"/>
    <xf numFmtId="0" fontId="107" fillId="0" borderId="0"/>
    <xf numFmtId="245" fontId="94" fillId="0" borderId="0"/>
    <xf numFmtId="0" fontId="10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7" fillId="0" borderId="0"/>
    <xf numFmtId="0" fontId="107" fillId="0" borderId="0"/>
    <xf numFmtId="0" fontId="9" fillId="0" borderId="0"/>
    <xf numFmtId="0" fontId="107" fillId="0" borderId="0"/>
    <xf numFmtId="0" fontId="9" fillId="0" borderId="0"/>
    <xf numFmtId="0" fontId="9" fillId="0" borderId="0"/>
    <xf numFmtId="0" fontId="107" fillId="0" borderId="0"/>
    <xf numFmtId="0" fontId="124" fillId="0" borderId="0"/>
    <xf numFmtId="0" fontId="45" fillId="0" borderId="0"/>
    <xf numFmtId="0" fontId="9" fillId="0" borderId="0"/>
    <xf numFmtId="0" fontId="9" fillId="0" borderId="0"/>
    <xf numFmtId="0" fontId="107" fillId="0" borderId="0"/>
    <xf numFmtId="0" fontId="9" fillId="0" borderId="0"/>
    <xf numFmtId="0" fontId="107" fillId="0" borderId="0"/>
    <xf numFmtId="0" fontId="107" fillId="0" borderId="0"/>
    <xf numFmtId="0" fontId="9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7" fillId="0" borderId="0"/>
    <xf numFmtId="0" fontId="107" fillId="0" borderId="0"/>
    <xf numFmtId="0" fontId="124" fillId="0" borderId="0"/>
    <xf numFmtId="0" fontId="107" fillId="0" borderId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9" fillId="0" borderId="0"/>
    <xf numFmtId="0" fontId="13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7" fillId="0" borderId="0"/>
    <xf numFmtId="0" fontId="107" fillId="0" borderId="0"/>
    <xf numFmtId="0" fontId="9" fillId="0" borderId="0"/>
    <xf numFmtId="0" fontId="9" fillId="0" borderId="0"/>
    <xf numFmtId="0" fontId="9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9" fillId="0" borderId="0"/>
    <xf numFmtId="0" fontId="9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43" fontId="9" fillId="0" borderId="0" applyFont="0" applyFill="0" applyBorder="0" applyAlignment="0" applyProtection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9" fillId="0" borderId="0"/>
    <xf numFmtId="0" fontId="107" fillId="0" borderId="0"/>
    <xf numFmtId="0" fontId="107" fillId="0" borderId="0"/>
    <xf numFmtId="0" fontId="9" fillId="0" borderId="0"/>
    <xf numFmtId="0" fontId="49" fillId="0" borderId="0">
      <alignment vertical="top"/>
    </xf>
    <xf numFmtId="0" fontId="9" fillId="0" borderId="0"/>
    <xf numFmtId="0" fontId="9" fillId="0" borderId="0"/>
    <xf numFmtId="0" fontId="107" fillId="0" borderId="0"/>
    <xf numFmtId="0" fontId="107" fillId="0" borderId="0"/>
    <xf numFmtId="0" fontId="107" fillId="0" borderId="0"/>
    <xf numFmtId="0" fontId="9" fillId="0" borderId="0"/>
    <xf numFmtId="0" fontId="9" fillId="0" borderId="0"/>
    <xf numFmtId="0" fontId="9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9" fillId="0" borderId="0"/>
    <xf numFmtId="0" fontId="9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7" fillId="0" borderId="0"/>
    <xf numFmtId="0" fontId="10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9" fillId="0" borderId="0"/>
    <xf numFmtId="41" fontId="8" fillId="0" borderId="0" applyFont="0" applyFill="0" applyBorder="0" applyAlignment="0" applyProtection="0"/>
    <xf numFmtId="0" fontId="350" fillId="84" borderId="0" applyNumberFormat="0" applyBorder="0" applyAlignment="0" applyProtection="0"/>
    <xf numFmtId="0" fontId="9" fillId="0" borderId="0"/>
    <xf numFmtId="0" fontId="139" fillId="2" borderId="0"/>
    <xf numFmtId="0" fontId="9" fillId="2" borderId="0"/>
    <xf numFmtId="0" fontId="9" fillId="2" borderId="0"/>
    <xf numFmtId="0" fontId="13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13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334" fillId="92" borderId="0"/>
    <xf numFmtId="0" fontId="25" fillId="92" borderId="0"/>
    <xf numFmtId="0" fontId="25" fillId="92" borderId="0"/>
    <xf numFmtId="0" fontId="334" fillId="92" borderId="0"/>
    <xf numFmtId="0" fontId="25" fillId="92" borderId="0"/>
    <xf numFmtId="0" fontId="25" fillId="92" borderId="0"/>
    <xf numFmtId="0" fontId="25" fillId="92" borderId="0"/>
    <xf numFmtId="0" fontId="25" fillId="92" borderId="0"/>
    <xf numFmtId="0" fontId="25" fillId="92" borderId="0"/>
    <xf numFmtId="0" fontId="25" fillId="92" borderId="0"/>
    <xf numFmtId="0" fontId="334" fillId="92" borderId="0"/>
    <xf numFmtId="0" fontId="25" fillId="92" borderId="0"/>
    <xf numFmtId="0" fontId="25" fillId="92" borderId="0"/>
    <xf numFmtId="0" fontId="25" fillId="92" borderId="0"/>
    <xf numFmtId="0" fontId="25" fillId="92" borderId="0"/>
    <xf numFmtId="0" fontId="25" fillId="92" borderId="0"/>
    <xf numFmtId="0" fontId="335" fillId="93" borderId="0"/>
    <xf numFmtId="0" fontId="336" fillId="93" borderId="0"/>
    <xf numFmtId="0" fontId="336" fillId="93" borderId="0"/>
    <xf numFmtId="0" fontId="335" fillId="93" borderId="0"/>
    <xf numFmtId="0" fontId="336" fillId="93" borderId="0"/>
    <xf numFmtId="0" fontId="336" fillId="93" borderId="0"/>
    <xf numFmtId="0" fontId="336" fillId="93" borderId="0"/>
    <xf numFmtId="0" fontId="336" fillId="93" borderId="0"/>
    <xf numFmtId="0" fontId="336" fillId="93" borderId="0"/>
    <xf numFmtId="0" fontId="336" fillId="93" borderId="0"/>
    <xf numFmtId="0" fontId="335" fillId="93" borderId="0"/>
    <xf numFmtId="0" fontId="336" fillId="93" borderId="0"/>
    <xf numFmtId="0" fontId="336" fillId="93" borderId="0"/>
    <xf numFmtId="0" fontId="336" fillId="93" borderId="0"/>
    <xf numFmtId="0" fontId="336" fillId="93" borderId="0"/>
    <xf numFmtId="0" fontId="336" fillId="93" borderId="0"/>
    <xf numFmtId="0" fontId="337" fillId="94" borderId="0"/>
    <xf numFmtId="0" fontId="338" fillId="94" borderId="0"/>
    <xf numFmtId="0" fontId="338" fillId="94" borderId="0"/>
    <xf numFmtId="0" fontId="337" fillId="94" borderId="0"/>
    <xf numFmtId="0" fontId="338" fillId="94" borderId="0"/>
    <xf numFmtId="0" fontId="338" fillId="94" borderId="0"/>
    <xf numFmtId="0" fontId="338" fillId="94" borderId="0"/>
    <xf numFmtId="0" fontId="338" fillId="94" borderId="0"/>
    <xf numFmtId="0" fontId="338" fillId="94" borderId="0"/>
    <xf numFmtId="0" fontId="338" fillId="94" borderId="0"/>
    <xf numFmtId="0" fontId="337" fillId="94" borderId="0"/>
    <xf numFmtId="0" fontId="338" fillId="94" borderId="0"/>
    <xf numFmtId="0" fontId="338" fillId="94" borderId="0"/>
    <xf numFmtId="0" fontId="338" fillId="94" borderId="0"/>
    <xf numFmtId="0" fontId="338" fillId="94" borderId="0"/>
    <xf numFmtId="0" fontId="338" fillId="94" borderId="0"/>
    <xf numFmtId="0" fontId="339" fillId="0" borderId="0"/>
    <xf numFmtId="0" fontId="340" fillId="0" borderId="0"/>
    <xf numFmtId="0" fontId="340" fillId="0" borderId="0"/>
    <xf numFmtId="0" fontId="339" fillId="0" borderId="0"/>
    <xf numFmtId="0" fontId="340" fillId="0" borderId="0"/>
    <xf numFmtId="0" fontId="340" fillId="0" borderId="0"/>
    <xf numFmtId="0" fontId="340" fillId="0" borderId="0"/>
    <xf numFmtId="0" fontId="340" fillId="0" borderId="0"/>
    <xf numFmtId="0" fontId="340" fillId="0" borderId="0"/>
    <xf numFmtId="0" fontId="340" fillId="0" borderId="0"/>
    <xf numFmtId="0" fontId="339" fillId="0" borderId="0"/>
    <xf numFmtId="0" fontId="340" fillId="0" borderId="0"/>
    <xf numFmtId="0" fontId="340" fillId="0" borderId="0"/>
    <xf numFmtId="0" fontId="340" fillId="0" borderId="0"/>
    <xf numFmtId="0" fontId="340" fillId="0" borderId="0"/>
    <xf numFmtId="0" fontId="340" fillId="0" borderId="0"/>
    <xf numFmtId="0" fontId="341" fillId="0" borderId="0"/>
    <xf numFmtId="0" fontId="13" fillId="0" borderId="0"/>
    <xf numFmtId="0" fontId="13" fillId="0" borderId="0"/>
    <xf numFmtId="0" fontId="3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2" fillId="0" borderId="0"/>
    <xf numFmtId="0" fontId="34" fillId="0" borderId="0"/>
    <xf numFmtId="0" fontId="34" fillId="0" borderId="0"/>
    <xf numFmtId="0" fontId="34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/>
    <xf numFmtId="271" fontId="139" fillId="7" borderId="0"/>
    <xf numFmtId="0" fontId="350" fillId="79" borderId="0" applyNumberFormat="0" applyBorder="0" applyAlignment="0" applyProtection="0"/>
    <xf numFmtId="3" fontId="9" fillId="7" borderId="0"/>
    <xf numFmtId="4" fontId="9" fillId="7" borderId="0"/>
    <xf numFmtId="4" fontId="9" fillId="7" borderId="0"/>
    <xf numFmtId="4" fontId="9" fillId="7" borderId="0"/>
    <xf numFmtId="271" fontId="139" fillId="7" borderId="0"/>
    <xf numFmtId="4" fontId="9" fillId="7" borderId="0"/>
    <xf numFmtId="4" fontId="9" fillId="7" borderId="0"/>
    <xf numFmtId="4" fontId="9" fillId="7" borderId="0"/>
    <xf numFmtId="4" fontId="9" fillId="7" borderId="0"/>
    <xf numFmtId="4" fontId="9" fillId="7" borderId="0"/>
    <xf numFmtId="4" fontId="9" fillId="7" borderId="0"/>
    <xf numFmtId="3" fontId="9" fillId="7" borderId="0"/>
    <xf numFmtId="272" fontId="9" fillId="7" borderId="0"/>
    <xf numFmtId="273" fontId="9" fillId="7" borderId="0"/>
    <xf numFmtId="273" fontId="9" fillId="7" borderId="0"/>
    <xf numFmtId="273" fontId="9" fillId="7" borderId="0"/>
    <xf numFmtId="4" fontId="9" fillId="7" borderId="0"/>
    <xf numFmtId="4" fontId="9" fillId="7" borderId="0"/>
    <xf numFmtId="4" fontId="9" fillId="7" borderId="0"/>
    <xf numFmtId="273" fontId="9" fillId="7" borderId="0"/>
    <xf numFmtId="3" fontId="9" fillId="7" borderId="0"/>
    <xf numFmtId="273" fontId="9" fillId="7" borderId="0"/>
    <xf numFmtId="273" fontId="9" fillId="7" borderId="0"/>
    <xf numFmtId="4" fontId="9" fillId="7" borderId="0"/>
    <xf numFmtId="273" fontId="9" fillId="7" borderId="0"/>
    <xf numFmtId="4" fontId="9" fillId="7" borderId="0"/>
    <xf numFmtId="4" fontId="9" fillId="7" borderId="0"/>
    <xf numFmtId="271" fontId="139" fillId="7" borderId="0"/>
    <xf numFmtId="3" fontId="9" fillId="7" borderId="0"/>
    <xf numFmtId="3" fontId="9" fillId="7" borderId="0"/>
    <xf numFmtId="3" fontId="9" fillId="7" borderId="0"/>
    <xf numFmtId="197" fontId="9" fillId="7" borderId="0"/>
    <xf numFmtId="3" fontId="9" fillId="7" borderId="0"/>
    <xf numFmtId="272" fontId="9" fillId="7" borderId="0"/>
    <xf numFmtId="3" fontId="9" fillId="7" borderId="0"/>
    <xf numFmtId="273" fontId="9" fillId="7" borderId="0"/>
    <xf numFmtId="4" fontId="9" fillId="7" borderId="0"/>
    <xf numFmtId="4" fontId="9" fillId="7" borderId="0"/>
    <xf numFmtId="273" fontId="9" fillId="7" borderId="0"/>
    <xf numFmtId="273" fontId="9" fillId="7" borderId="0"/>
    <xf numFmtId="3" fontId="9" fillId="7" borderId="0"/>
    <xf numFmtId="272" fontId="9" fillId="7" borderId="0"/>
    <xf numFmtId="4" fontId="9" fillId="7" borderId="0"/>
    <xf numFmtId="4" fontId="9" fillId="7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7" fillId="0" borderId="0"/>
    <xf numFmtId="0" fontId="10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7" fillId="0" borderId="0"/>
    <xf numFmtId="0" fontId="107" fillId="0" borderId="0"/>
    <xf numFmtId="37" fontId="108" fillId="0" borderId="1246" applyAlignment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43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3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3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344" fillId="5" borderId="0"/>
    <xf numFmtId="0" fontId="9" fillId="0" borderId="0"/>
    <xf numFmtId="0" fontId="13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13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13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9" fillId="2" borderId="0"/>
    <xf numFmtId="0" fontId="334" fillId="92" borderId="0"/>
    <xf numFmtId="0" fontId="25" fillId="92" borderId="0"/>
    <xf numFmtId="0" fontId="25" fillId="92" borderId="0"/>
    <xf numFmtId="0" fontId="334" fillId="92" borderId="0"/>
    <xf numFmtId="0" fontId="25" fillId="92" borderId="0"/>
    <xf numFmtId="0" fontId="25" fillId="92" borderId="0"/>
    <xf numFmtId="0" fontId="25" fillId="92" borderId="0"/>
    <xf numFmtId="0" fontId="25" fillId="92" borderId="0"/>
    <xf numFmtId="0" fontId="25" fillId="92" borderId="0"/>
    <xf numFmtId="0" fontId="25" fillId="92" borderId="0"/>
    <xf numFmtId="0" fontId="334" fillId="92" borderId="0"/>
    <xf numFmtId="0" fontId="25" fillId="92" borderId="0"/>
    <xf numFmtId="0" fontId="25" fillId="92" borderId="0"/>
    <xf numFmtId="0" fontId="25" fillId="92" borderId="0"/>
    <xf numFmtId="0" fontId="25" fillId="92" borderId="0"/>
    <xf numFmtId="0" fontId="25" fillId="92" borderId="0"/>
    <xf numFmtId="0" fontId="335" fillId="93" borderId="0"/>
    <xf numFmtId="0" fontId="336" fillId="93" borderId="0"/>
    <xf numFmtId="0" fontId="336" fillId="93" borderId="0"/>
    <xf numFmtId="0" fontId="335" fillId="93" borderId="0"/>
    <xf numFmtId="0" fontId="336" fillId="93" borderId="0"/>
    <xf numFmtId="0" fontId="336" fillId="93" borderId="0"/>
    <xf numFmtId="0" fontId="336" fillId="93" borderId="0"/>
    <xf numFmtId="0" fontId="336" fillId="93" borderId="0"/>
    <xf numFmtId="0" fontId="336" fillId="93" borderId="0"/>
    <xf numFmtId="0" fontId="336" fillId="93" borderId="0"/>
    <xf numFmtId="0" fontId="335" fillId="93" borderId="0"/>
    <xf numFmtId="0" fontId="336" fillId="93" borderId="0"/>
    <xf numFmtId="0" fontId="336" fillId="93" borderId="0"/>
    <xf numFmtId="0" fontId="336" fillId="93" borderId="0"/>
    <xf numFmtId="0" fontId="336" fillId="93" borderId="0"/>
    <xf numFmtId="0" fontId="336" fillId="93" borderId="0"/>
    <xf numFmtId="0" fontId="337" fillId="94" borderId="0"/>
    <xf numFmtId="0" fontId="338" fillId="94" borderId="0"/>
    <xf numFmtId="0" fontId="338" fillId="94" borderId="0"/>
    <xf numFmtId="0" fontId="337" fillId="94" borderId="0"/>
    <xf numFmtId="0" fontId="338" fillId="94" borderId="0"/>
    <xf numFmtId="0" fontId="338" fillId="94" borderId="0"/>
    <xf numFmtId="0" fontId="338" fillId="94" borderId="0"/>
    <xf numFmtId="0" fontId="338" fillId="94" borderId="0"/>
    <xf numFmtId="0" fontId="338" fillId="94" borderId="0"/>
    <xf numFmtId="0" fontId="338" fillId="94" borderId="0"/>
    <xf numFmtId="0" fontId="337" fillId="94" borderId="0"/>
    <xf numFmtId="0" fontId="338" fillId="94" borderId="0"/>
    <xf numFmtId="0" fontId="338" fillId="94" borderId="0"/>
    <xf numFmtId="0" fontId="338" fillId="94" borderId="0"/>
    <xf numFmtId="0" fontId="338" fillId="94" borderId="0"/>
    <xf numFmtId="0" fontId="338" fillId="94" borderId="0"/>
    <xf numFmtId="0" fontId="339" fillId="0" borderId="0"/>
    <xf numFmtId="0" fontId="340" fillId="0" borderId="0"/>
    <xf numFmtId="0" fontId="340" fillId="0" borderId="0"/>
    <xf numFmtId="0" fontId="339" fillId="0" borderId="0"/>
    <xf numFmtId="0" fontId="340" fillId="0" borderId="0"/>
    <xf numFmtId="0" fontId="340" fillId="0" borderId="0"/>
    <xf numFmtId="0" fontId="340" fillId="0" borderId="0"/>
    <xf numFmtId="0" fontId="340" fillId="0" borderId="0"/>
    <xf numFmtId="0" fontId="340" fillId="0" borderId="0"/>
    <xf numFmtId="0" fontId="340" fillId="0" borderId="0"/>
    <xf numFmtId="0" fontId="339" fillId="0" borderId="0"/>
    <xf numFmtId="0" fontId="340" fillId="0" borderId="0"/>
    <xf numFmtId="0" fontId="340" fillId="0" borderId="0"/>
    <xf numFmtId="0" fontId="340" fillId="0" borderId="0"/>
    <xf numFmtId="0" fontId="340" fillId="0" borderId="0"/>
    <xf numFmtId="0" fontId="340" fillId="0" borderId="0"/>
    <xf numFmtId="0" fontId="341" fillId="0" borderId="0"/>
    <xf numFmtId="0" fontId="13" fillId="0" borderId="0"/>
    <xf numFmtId="0" fontId="13" fillId="0" borderId="0"/>
    <xf numFmtId="0" fontId="3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2" fillId="0" borderId="0"/>
    <xf numFmtId="0" fontId="34" fillId="0" borderId="0"/>
    <xf numFmtId="0" fontId="34" fillId="0" borderId="0"/>
    <xf numFmtId="0" fontId="34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" fillId="0" borderId="0"/>
    <xf numFmtId="0" fontId="45" fillId="0" borderId="0"/>
    <xf numFmtId="41" fontId="8" fillId="0" borderId="0" applyFont="0" applyFill="0" applyBorder="0" applyAlignment="0" applyProtection="0"/>
    <xf numFmtId="0" fontId="107" fillId="0" borderId="0"/>
    <xf numFmtId="0" fontId="10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7" fillId="0" borderId="0"/>
    <xf numFmtId="0" fontId="107" fillId="0" borderId="0"/>
    <xf numFmtId="0" fontId="107" fillId="0" borderId="0"/>
    <xf numFmtId="274" fontId="345" fillId="0" borderId="0"/>
    <xf numFmtId="275" fontId="119" fillId="0" borderId="0" applyFont="0" applyFill="0" applyBorder="0" applyAlignment="0" applyProtection="0"/>
    <xf numFmtId="0" fontId="119" fillId="0" borderId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276" fontId="119" fillId="0" borderId="0" applyFont="0" applyFill="0" applyBorder="0" applyAlignment="0" applyProtection="0"/>
    <xf numFmtId="0" fontId="119" fillId="0" borderId="0"/>
    <xf numFmtId="3" fontId="330" fillId="0" borderId="3"/>
    <xf numFmtId="3" fontId="330" fillId="0" borderId="3"/>
    <xf numFmtId="49" fontId="346" fillId="0" borderId="110" applyBorder="0">
      <alignment vertical="center"/>
    </xf>
    <xf numFmtId="0" fontId="347" fillId="0" borderId="0" applyFont="0"/>
    <xf numFmtId="4" fontId="348" fillId="0" borderId="169">
      <alignment vertical="center"/>
    </xf>
    <xf numFmtId="0" fontId="45" fillId="0" borderId="0"/>
    <xf numFmtId="0" fontId="349" fillId="68" borderId="0" applyNumberFormat="0" applyBorder="0" applyAlignment="0" applyProtection="0"/>
    <xf numFmtId="0" fontId="349" fillId="69" borderId="0" applyNumberFormat="0" applyBorder="0" applyAlignment="0" applyProtection="0"/>
    <xf numFmtId="0" fontId="349" fillId="70" borderId="0" applyNumberFormat="0" applyBorder="0" applyAlignment="0" applyProtection="0"/>
    <xf numFmtId="0" fontId="349" fillId="71" borderId="0" applyNumberFormat="0" applyBorder="0" applyAlignment="0" applyProtection="0"/>
    <xf numFmtId="0" fontId="349" fillId="72" borderId="0" applyNumberFormat="0" applyBorder="0" applyAlignment="0" applyProtection="0"/>
    <xf numFmtId="0" fontId="349" fillId="73" borderId="0" applyNumberFormat="0" applyBorder="0" applyAlignment="0" applyProtection="0"/>
    <xf numFmtId="277" fontId="115" fillId="0" borderId="0" applyFont="0" applyFill="0" applyBorder="0" applyAlignment="0" applyProtection="0"/>
    <xf numFmtId="183" fontId="115" fillId="0" borderId="0" applyFont="0" applyFill="0" applyBorder="0" applyAlignment="0" applyProtection="0"/>
    <xf numFmtId="182" fontId="115" fillId="0" borderId="0" applyFont="0" applyFill="0" applyBorder="0" applyAlignment="0" applyProtection="0"/>
    <xf numFmtId="0" fontId="349" fillId="74" borderId="0" applyNumberFormat="0" applyBorder="0" applyAlignment="0" applyProtection="0"/>
    <xf numFmtId="0" fontId="349" fillId="75" borderId="0" applyNumberFormat="0" applyBorder="0" applyAlignment="0" applyProtection="0"/>
    <xf numFmtId="0" fontId="349" fillId="76" borderId="0" applyNumberFormat="0" applyBorder="0" applyAlignment="0" applyProtection="0"/>
    <xf numFmtId="0" fontId="349" fillId="71" borderId="0" applyNumberFormat="0" applyBorder="0" applyAlignment="0" applyProtection="0"/>
    <xf numFmtId="0" fontId="349" fillId="74" borderId="0" applyNumberFormat="0" applyBorder="0" applyAlignment="0" applyProtection="0"/>
    <xf numFmtId="0" fontId="349" fillId="77" borderId="0" applyNumberFormat="0" applyBorder="0" applyAlignment="0" applyProtection="0"/>
    <xf numFmtId="9" fontId="123" fillId="0" borderId="0">
      <protection locked="0"/>
    </xf>
    <xf numFmtId="0" fontId="350" fillId="78" borderId="0" applyNumberFormat="0" applyBorder="0" applyAlignment="0" applyProtection="0"/>
    <xf numFmtId="0" fontId="350" fillId="75" borderId="0" applyNumberFormat="0" applyBorder="0" applyAlignment="0" applyProtection="0"/>
    <xf numFmtId="0" fontId="350" fillId="76" borderId="0" applyNumberFormat="0" applyBorder="0" applyAlignment="0" applyProtection="0"/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0" fontId="350" fillId="81" borderId="0" applyNumberFormat="0" applyBorder="0" applyAlignment="0" applyProtection="0"/>
    <xf numFmtId="0" fontId="139" fillId="0" borderId="0"/>
    <xf numFmtId="3" fontId="8" fillId="0" borderId="3">
      <alignment vertical="center"/>
    </xf>
    <xf numFmtId="278" fontId="45" fillId="0" borderId="0"/>
    <xf numFmtId="0" fontId="45" fillId="0" borderId="0"/>
    <xf numFmtId="298" fontId="122" fillId="0" borderId="0" applyFont="0" applyFill="0" applyBorder="0" applyAlignment="0" applyProtection="0"/>
    <xf numFmtId="0" fontId="286" fillId="0" borderId="0" applyNumberFormat="0" applyFill="0" applyBorder="0" applyAlignment="0" applyProtection="0">
      <alignment vertical="top"/>
      <protection locked="0"/>
    </xf>
    <xf numFmtId="267" fontId="139" fillId="0" borderId="0" applyFont="0" applyFill="0" applyBorder="0" applyAlignment="0" applyProtection="0"/>
    <xf numFmtId="268" fontId="139" fillId="0" borderId="0" applyFont="0" applyFill="0" applyBorder="0" applyAlignment="0" applyProtection="0"/>
    <xf numFmtId="0" fontId="412" fillId="0" borderId="1616" applyNumberFormat="0" applyFill="0" applyAlignment="0" applyProtection="0">
      <alignment vertical="center"/>
    </xf>
    <xf numFmtId="234" fontId="139" fillId="0" borderId="0" applyFont="0" applyFill="0" applyBorder="0" applyAlignment="0" applyProtection="0"/>
    <xf numFmtId="230" fontId="139" fillId="0" borderId="0" applyFont="0" applyFill="0" applyBorder="0" applyAlignment="0" applyProtection="0"/>
    <xf numFmtId="279" fontId="45" fillId="0" borderId="0"/>
    <xf numFmtId="9" fontId="8" fillId="0" borderId="0" applyFont="0" applyFill="0" applyBorder="0" applyAlignment="0" applyProtection="0"/>
    <xf numFmtId="9" fontId="91" fillId="4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9" fontId="212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3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9" fontId="91" fillId="0" borderId="0" applyFont="0" applyFill="0" applyBorder="0" applyAlignment="0" applyProtection="0"/>
    <xf numFmtId="204" fontId="9" fillId="0" borderId="0" applyFont="0" applyFill="0" applyBorder="0" applyAlignment="0" applyProtection="0"/>
    <xf numFmtId="263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9" fontId="17" fillId="0" borderId="0" applyFont="0" applyFill="0" applyBorder="0" applyAlignment="0" applyProtection="0">
      <alignment vertical="center"/>
    </xf>
    <xf numFmtId="0" fontId="351" fillId="0" borderId="0" applyNumberFormat="0" applyFill="0" applyBorder="0" applyProtection="0">
      <alignment horizontal="centerContinuous"/>
    </xf>
    <xf numFmtId="281" fontId="329" fillId="0" borderId="3" applyFont="0" applyBorder="0" applyAlignment="0">
      <alignment horizontal="center" vertical="center"/>
    </xf>
    <xf numFmtId="0" fontId="93" fillId="0" borderId="0"/>
    <xf numFmtId="282" fontId="8" fillId="95" borderId="3" applyNumberFormat="0">
      <alignment vertical="center"/>
    </xf>
    <xf numFmtId="282" fontId="8" fillId="0" borderId="3">
      <alignment vertical="center"/>
    </xf>
    <xf numFmtId="0" fontId="114" fillId="0" borderId="0" applyNumberForma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37" fontId="108" fillId="0" borderId="106" applyAlignment="0"/>
    <xf numFmtId="0" fontId="396" fillId="86" borderId="686" applyNumberFormat="0" applyAlignment="0" applyProtection="0"/>
    <xf numFmtId="0" fontId="352" fillId="0" borderId="0">
      <alignment vertical="center"/>
    </xf>
    <xf numFmtId="203" fontId="139" fillId="0" borderId="0" applyFont="0" applyFill="0" applyBorder="0" applyAlignment="0" applyProtection="0"/>
    <xf numFmtId="41" fontId="212" fillId="0" borderId="0" applyFont="0" applyFill="0" applyBorder="0" applyAlignment="0" applyProtection="0"/>
    <xf numFmtId="41" fontId="328" fillId="0" borderId="0" applyFont="0" applyFill="0" applyBorder="0" applyAlignment="0" applyProtection="0">
      <alignment vertical="center"/>
    </xf>
    <xf numFmtId="0" fontId="396" fillId="86" borderId="1158" applyNumberFormat="0" applyAlignment="0" applyProtection="0"/>
    <xf numFmtId="176" fontId="3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283" fontId="328" fillId="0" borderId="0" applyFont="0" applyFill="0" applyBorder="0" applyAlignment="0" applyProtection="0">
      <alignment vertical="center"/>
    </xf>
    <xf numFmtId="203" fontId="139" fillId="0" borderId="0" applyFont="0" applyFill="0" applyBorder="0" applyAlignment="0" applyProtection="0"/>
    <xf numFmtId="268" fontId="3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268" fontId="328" fillId="0" borderId="0" applyFont="0" applyFill="0" applyBorder="0" applyAlignment="0" applyProtection="0">
      <alignment vertical="center"/>
    </xf>
    <xf numFmtId="37" fontId="9" fillId="0" borderId="0" applyFont="0" applyFill="0" applyBorder="0" applyAlignment="0" applyProtection="0"/>
    <xf numFmtId="41" fontId="17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9" fillId="0" borderId="0"/>
    <xf numFmtId="0" fontId="139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396" fillId="86" borderId="1631" applyNumberFormat="0" applyAlignment="0" applyProtection="0"/>
    <xf numFmtId="0" fontId="9" fillId="0" borderId="0"/>
    <xf numFmtId="0" fontId="9" fillId="0" borderId="0"/>
    <xf numFmtId="0" fontId="9" fillId="0" borderId="0"/>
    <xf numFmtId="245" fontId="94" fillId="0" borderId="0"/>
    <xf numFmtId="3" fontId="329" fillId="0" borderId="110" applyFill="0" applyBorder="0" applyAlignment="0" applyProtection="0">
      <alignment vertical="center"/>
    </xf>
    <xf numFmtId="284" fontId="45" fillId="0" borderId="0"/>
    <xf numFmtId="285" fontId="45" fillId="0" borderId="0"/>
    <xf numFmtId="286" fontId="45" fillId="0" borderId="0"/>
    <xf numFmtId="0" fontId="353" fillId="0" borderId="0" applyFont="0" applyFill="0" applyBorder="0" applyAlignment="0" applyProtection="0"/>
    <xf numFmtId="0" fontId="353" fillId="0" borderId="0" applyFont="0" applyFill="0" applyBorder="0" applyAlignment="0" applyProtection="0"/>
    <xf numFmtId="9" fontId="354" fillId="96" borderId="0" applyBorder="0" applyAlignment="0" applyProtection="0">
      <alignment horizontal="center"/>
    </xf>
    <xf numFmtId="0" fontId="355" fillId="0" borderId="0"/>
    <xf numFmtId="0" fontId="355" fillId="0" borderId="0"/>
    <xf numFmtId="4" fontId="113" fillId="0" borderId="0">
      <protection locked="0"/>
    </xf>
    <xf numFmtId="287" fontId="45" fillId="0" borderId="0">
      <alignment horizontal="center" vertical="center"/>
    </xf>
    <xf numFmtId="288" fontId="45" fillId="0" borderId="0"/>
    <xf numFmtId="289" fontId="45" fillId="0" borderId="0"/>
    <xf numFmtId="290" fontId="45" fillId="0" borderId="3">
      <alignment horizontal="left" vertical="center"/>
    </xf>
    <xf numFmtId="291" fontId="330" fillId="0" borderId="0">
      <alignment horizontal="right" vertical="center"/>
    </xf>
    <xf numFmtId="41" fontId="114" fillId="0" borderId="0" applyFont="0" applyFill="0" applyBorder="0" applyAlignment="0" applyProtection="0">
      <alignment vertical="center"/>
    </xf>
    <xf numFmtId="292" fontId="45" fillId="0" borderId="0"/>
    <xf numFmtId="203" fontId="45" fillId="0" borderId="0" applyFont="0" applyFill="0" applyBorder="0" applyAlignment="0" applyProtection="0"/>
    <xf numFmtId="41" fontId="58" fillId="0" borderId="3" applyAlignment="0">
      <alignment horizontal="center" vertical="center"/>
      <protection locked="0"/>
    </xf>
    <xf numFmtId="0" fontId="45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56" fillId="9" borderId="0" applyBorder="0" applyAlignment="0" applyProtection="0"/>
    <xf numFmtId="230" fontId="45" fillId="0" borderId="0" applyFont="0" applyFill="0" applyBorder="0" applyAlignment="0" applyProtection="0"/>
    <xf numFmtId="0" fontId="99" fillId="0" borderId="0" applyFont="0" applyFill="0" applyBorder="0" applyAlignment="0" applyProtection="0"/>
    <xf numFmtId="42" fontId="8" fillId="0" borderId="0" applyFont="0" applyFill="0" applyBorder="0" applyAlignment="0" applyProtection="0"/>
    <xf numFmtId="0" fontId="353" fillId="0" borderId="0" applyFont="0" applyFill="0" applyBorder="0" applyAlignment="0" applyProtection="0"/>
    <xf numFmtId="0" fontId="353" fillId="0" borderId="0" applyFont="0" applyFill="0" applyBorder="0" applyAlignment="0" applyProtection="0"/>
    <xf numFmtId="0" fontId="355" fillId="0" borderId="0"/>
    <xf numFmtId="293" fontId="113" fillId="0" borderId="0">
      <protection locked="0"/>
    </xf>
    <xf numFmtId="0" fontId="20" fillId="0" borderId="1181">
      <alignment horizontal="left" vertical="center"/>
    </xf>
    <xf numFmtId="0" fontId="9" fillId="0" borderId="0"/>
    <xf numFmtId="0" fontId="212" fillId="0" borderId="0"/>
    <xf numFmtId="0" fontId="9" fillId="0" borderId="0"/>
    <xf numFmtId="0" fontId="8" fillId="0" borderId="0"/>
    <xf numFmtId="37" fontId="9" fillId="0" borderId="0"/>
    <xf numFmtId="0" fontId="171" fillId="0" borderId="0"/>
    <xf numFmtId="0" fontId="21" fillId="0" borderId="0"/>
    <xf numFmtId="0" fontId="406" fillId="86" borderId="1515" applyNumberFormat="0" applyAlignment="0" applyProtection="0">
      <alignment vertical="center"/>
    </xf>
    <xf numFmtId="0" fontId="357" fillId="0" borderId="0">
      <alignment vertical="center"/>
    </xf>
    <xf numFmtId="0" fontId="9" fillId="0" borderId="0"/>
    <xf numFmtId="0" fontId="9" fillId="0" borderId="0"/>
    <xf numFmtId="0" fontId="9" fillId="0" borderId="0"/>
    <xf numFmtId="0" fontId="358" fillId="0" borderId="0"/>
    <xf numFmtId="274" fontId="139" fillId="0" borderId="0"/>
    <xf numFmtId="0" fontId="359" fillId="0" borderId="0"/>
    <xf numFmtId="0" fontId="360" fillId="0" borderId="0" applyNumberFormat="0" applyFill="0" applyBorder="0" applyAlignment="0" applyProtection="0">
      <alignment vertical="top"/>
      <protection locked="0"/>
    </xf>
    <xf numFmtId="0" fontId="361" fillId="0" borderId="0" applyNumberFormat="0" applyFill="0" applyBorder="0" applyAlignment="0" applyProtection="0">
      <alignment vertical="center"/>
    </xf>
    <xf numFmtId="0" fontId="362" fillId="0" borderId="0" applyNumberFormat="0" applyFill="0" applyBorder="0" applyAlignment="0" applyProtection="0">
      <alignment vertical="top"/>
      <protection locked="0"/>
    </xf>
    <xf numFmtId="26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03" fontId="363" fillId="0" borderId="0" applyFont="0" applyFill="0" applyBorder="0" applyAlignment="0" applyProtection="0"/>
    <xf numFmtId="204" fontId="363" fillId="0" borderId="0" applyFont="0" applyFill="0" applyBorder="0" applyAlignment="0" applyProtection="0"/>
    <xf numFmtId="203" fontId="364" fillId="0" borderId="0" applyFont="0" applyFill="0" applyBorder="0" applyAlignment="0" applyProtection="0"/>
    <xf numFmtId="0" fontId="9" fillId="0" borderId="0" applyFont="0" applyFill="0" applyBorder="0" applyAlignment="0" applyProtection="0"/>
    <xf numFmtId="204" fontId="364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3" borderId="0" applyNumberFormat="0" applyBorder="0" applyAlignment="0" applyProtection="0"/>
    <xf numFmtId="0" fontId="350" fillId="84" borderId="0" applyNumberFormat="0" applyBorder="0" applyAlignment="0" applyProtection="0"/>
    <xf numFmtId="0" fontId="350" fillId="80" borderId="0" applyNumberFormat="0" applyBorder="0" applyAlignment="0" applyProtection="0"/>
    <xf numFmtId="0" fontId="20" fillId="0" borderId="602">
      <alignment horizontal="left" vertical="center"/>
    </xf>
    <xf numFmtId="0" fontId="350" fillId="79" borderId="0" applyNumberFormat="0" applyBorder="0" applyAlignment="0" applyProtection="0"/>
    <xf numFmtId="0" fontId="396" fillId="86" borderId="1158" applyNumberFormat="0" applyAlignment="0" applyProtection="0"/>
    <xf numFmtId="0" fontId="20" fillId="0" borderId="1203">
      <alignment horizontal="left" vertical="center"/>
    </xf>
    <xf numFmtId="245" fontId="137" fillId="6" borderId="7" applyNumberFormat="0" applyFont="0" applyBorder="0" applyAlignment="0">
      <alignment horizontal="center"/>
      <protection locked="0"/>
    </xf>
    <xf numFmtId="0" fontId="350" fillId="80" borderId="0" applyNumberFormat="0" applyBorder="0" applyAlignment="0" applyProtection="0"/>
    <xf numFmtId="0" fontId="406" fillId="86" borderId="1200" applyNumberFormat="0" applyAlignment="0" applyProtection="0">
      <alignment vertical="center"/>
    </xf>
    <xf numFmtId="0" fontId="377" fillId="86" borderId="1311" applyNumberFormat="0" applyAlignment="0" applyProtection="0"/>
    <xf numFmtId="0" fontId="350" fillId="85" borderId="0" applyNumberFormat="0" applyBorder="0" applyAlignment="0" applyProtection="0"/>
    <xf numFmtId="0" fontId="406" fillId="86" borderId="536" applyNumberFormat="0" applyAlignment="0" applyProtection="0">
      <alignment vertical="center"/>
    </xf>
    <xf numFmtId="0" fontId="350" fillId="82" borderId="0" applyNumberFormat="0" applyBorder="0" applyAlignment="0" applyProtection="0"/>
    <xf numFmtId="294" fontId="365" fillId="0" borderId="0" applyFont="0" applyFill="0" applyBorder="0" applyAlignment="0" applyProtection="0"/>
    <xf numFmtId="0" fontId="122" fillId="0" borderId="0" applyFont="0" applyFill="0" applyBorder="0" applyAlignment="0" applyProtection="0"/>
    <xf numFmtId="295" fontId="123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366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366" fillId="0" borderId="0" applyFont="0" applyFill="0" applyBorder="0" applyAlignment="0" applyProtection="0"/>
    <xf numFmtId="0" fontId="366" fillId="0" borderId="0" applyFont="0" applyFill="0" applyBorder="0" applyAlignment="0" applyProtection="0"/>
    <xf numFmtId="0" fontId="123" fillId="0" borderId="0" applyFont="0" applyFill="0" applyBorder="0" applyAlignment="0" applyProtection="0"/>
    <xf numFmtId="0" fontId="90" fillId="0" borderId="0" applyFont="0" applyFill="0" applyBorder="0" applyAlignment="0" applyProtection="0"/>
    <xf numFmtId="296" fontId="123" fillId="0" borderId="0" applyFont="0" applyFill="0" applyBorder="0" applyAlignment="0" applyProtection="0"/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9" fillId="0" borderId="0" applyFont="0" applyFill="0" applyBorder="0" applyAlignment="0" applyProtection="0"/>
    <xf numFmtId="227" fontId="364" fillId="0" borderId="0" applyFont="0" applyFill="0" applyBorder="0" applyAlignment="0" applyProtection="0"/>
    <xf numFmtId="205" fontId="364" fillId="0" borderId="0" applyFont="0" applyFill="0" applyBorder="0" applyAlignment="0" applyProtection="0"/>
    <xf numFmtId="0" fontId="9" fillId="0" borderId="0" applyFont="0" applyFill="0" applyBorder="0" applyAlignment="0" applyProtection="0"/>
    <xf numFmtId="202" fontId="363" fillId="0" borderId="0" applyFont="0" applyFill="0" applyBorder="0" applyAlignment="0" applyProtection="0"/>
    <xf numFmtId="205" fontId="363" fillId="0" borderId="0" applyFont="0" applyFill="0" applyBorder="0" applyAlignment="0" applyProtection="0"/>
    <xf numFmtId="3" fontId="9" fillId="2" borderId="167" applyNumberFormat="0" applyFont="0" applyFill="0" applyBorder="0" applyAlignment="0" applyProtection="0">
      <alignment horizontal="center" vertical="center" wrapText="1"/>
    </xf>
    <xf numFmtId="0" fontId="122" fillId="0" borderId="0" applyFont="0" applyFill="0" applyBorder="0" applyAlignment="0" applyProtection="0"/>
    <xf numFmtId="0" fontId="368" fillId="0" borderId="0" applyFont="0" applyFill="0" applyBorder="0" applyAlignment="0" applyProtection="0"/>
    <xf numFmtId="0" fontId="90" fillId="0" borderId="0" applyFont="0" applyFill="0" applyBorder="0" applyAlignment="0" applyProtection="0"/>
    <xf numFmtId="203" fontId="369" fillId="0" borderId="0" applyFont="0" applyFill="0" applyBorder="0" applyAlignment="0" applyProtection="0"/>
    <xf numFmtId="0" fontId="366" fillId="0" borderId="0" applyFont="0" applyFill="0" applyBorder="0" applyAlignment="0" applyProtection="0"/>
    <xf numFmtId="0" fontId="37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367" fillId="0" borderId="0" applyFont="0" applyFill="0" applyBorder="0" applyAlignment="0" applyProtection="0"/>
    <xf numFmtId="0" fontId="366" fillId="0" borderId="0" applyFont="0" applyFill="0" applyBorder="0" applyAlignment="0" applyProtection="0"/>
    <xf numFmtId="0" fontId="366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99" fontId="123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371" fillId="69" borderId="0" applyNumberFormat="0" applyBorder="0" applyAlignment="0" applyProtection="0"/>
    <xf numFmtId="301" fontId="139" fillId="0" borderId="0" applyFont="0" applyFill="0" applyBorder="0" applyAlignment="0" applyProtection="0"/>
    <xf numFmtId="302" fontId="139" fillId="0" borderId="0" applyFont="0" applyFill="0" applyBorder="0" applyAlignment="0" applyProtection="0"/>
    <xf numFmtId="303" fontId="139" fillId="0" borderId="0" applyFont="0" applyFill="0" applyBorder="0" applyAlignment="0" applyProtection="0"/>
    <xf numFmtId="304" fontId="139" fillId="0" borderId="0" applyFont="0" applyFill="0" applyBorder="0" applyAlignment="0" applyProtection="0"/>
    <xf numFmtId="305" fontId="8" fillId="0" borderId="0" applyFont="0" applyFill="0" applyBorder="0" applyAlignment="0" applyProtection="0"/>
    <xf numFmtId="306" fontId="8" fillId="0" borderId="0" applyFont="0" applyFill="0" applyBorder="0" applyAlignment="0" applyProtection="0"/>
    <xf numFmtId="307" fontId="8" fillId="0" borderId="0" applyFont="0" applyFill="0" applyBorder="0" applyAlignment="0" applyProtection="0"/>
    <xf numFmtId="308" fontId="8" fillId="0" borderId="0" applyFont="0" applyFill="0" applyBorder="0" applyAlignment="0" applyProtection="0"/>
    <xf numFmtId="249" fontId="8" fillId="0" borderId="0" applyFont="0" applyFill="0" applyBorder="0" applyAlignment="0" applyProtection="0"/>
    <xf numFmtId="240" fontId="9" fillId="0" borderId="0" applyFont="0" applyFill="0" applyBorder="0" applyAlignment="0" applyProtection="0"/>
    <xf numFmtId="250" fontId="9" fillId="0" borderId="0" applyFont="0" applyFill="0" applyBorder="0" applyAlignment="0" applyProtection="0"/>
    <xf numFmtId="201" fontId="9" fillId="0" borderId="0" applyFont="0" applyFill="0" applyBorder="0" applyAlignment="0" applyProtection="0"/>
    <xf numFmtId="309" fontId="8" fillId="0" borderId="0" applyFont="0" applyFill="0" applyBorder="0" applyAlignment="0" applyProtection="0">
      <alignment horizontal="right"/>
    </xf>
    <xf numFmtId="310" fontId="8" fillId="0" borderId="0" applyFont="0" applyFill="0" applyBorder="0" applyAlignment="0" applyProtection="0"/>
    <xf numFmtId="0" fontId="372" fillId="0" borderId="0" applyNumberFormat="0" applyFill="0" applyBorder="0" applyAlignment="0" applyProtection="0"/>
    <xf numFmtId="0" fontId="373" fillId="0" borderId="7" applyNumberFormat="0" applyFill="0" applyAlignment="0" applyProtection="0"/>
    <xf numFmtId="311" fontId="8" fillId="0" borderId="0" applyFont="0" applyFill="0" applyBorder="0" applyAlignment="0" applyProtection="0"/>
    <xf numFmtId="0" fontId="105" fillId="0" borderId="0"/>
    <xf numFmtId="0" fontId="374" fillId="0" borderId="0"/>
    <xf numFmtId="0" fontId="375" fillId="0" borderId="0"/>
    <xf numFmtId="0" fontId="127" fillId="0" borderId="0"/>
    <xf numFmtId="0" fontId="123" fillId="0" borderId="0"/>
    <xf numFmtId="37" fontId="90" fillId="0" borderId="0"/>
    <xf numFmtId="0" fontId="127" fillId="0" borderId="0"/>
    <xf numFmtId="0" fontId="105" fillId="0" borderId="0"/>
    <xf numFmtId="0" fontId="123" fillId="0" borderId="0"/>
    <xf numFmtId="0" fontId="90" fillId="0" borderId="0"/>
    <xf numFmtId="0" fontId="123" fillId="0" borderId="0"/>
    <xf numFmtId="0" fontId="90" fillId="0" borderId="0"/>
    <xf numFmtId="0" fontId="123" fillId="0" borderId="0"/>
    <xf numFmtId="0" fontId="90" fillId="0" borderId="0"/>
    <xf numFmtId="0" fontId="9" fillId="0" borderId="0"/>
    <xf numFmtId="37" fontId="376" fillId="0" borderId="0"/>
    <xf numFmtId="0" fontId="9" fillId="0" borderId="0"/>
    <xf numFmtId="37" fontId="376" fillId="0" borderId="0"/>
    <xf numFmtId="37" fontId="376" fillId="0" borderId="0"/>
    <xf numFmtId="0" fontId="9" fillId="0" borderId="0"/>
    <xf numFmtId="0" fontId="9" fillId="0" borderId="0"/>
    <xf numFmtId="0" fontId="90" fillId="0" borderId="0"/>
    <xf numFmtId="0" fontId="9" fillId="0" borderId="0"/>
    <xf numFmtId="0" fontId="9" fillId="0" borderId="0"/>
    <xf numFmtId="0" fontId="123" fillId="0" borderId="0"/>
    <xf numFmtId="0" fontId="90" fillId="0" borderId="0"/>
    <xf numFmtId="0" fontId="127" fillId="0" borderId="0"/>
    <xf numFmtId="0" fontId="94" fillId="0" borderId="0"/>
    <xf numFmtId="0" fontId="122" fillId="0" borderId="0"/>
    <xf numFmtId="0" fontId="130" fillId="0" borderId="0"/>
    <xf numFmtId="0" fontId="90" fillId="0" borderId="0"/>
    <xf numFmtId="0" fontId="90" fillId="0" borderId="0"/>
    <xf numFmtId="0" fontId="377" fillId="86" borderId="146" applyNumberFormat="0" applyAlignment="0" applyProtection="0"/>
    <xf numFmtId="1" fontId="378" fillId="0" borderId="0"/>
    <xf numFmtId="0" fontId="379" fillId="89" borderId="147" applyNumberFormat="0" applyAlignment="0" applyProtection="0"/>
    <xf numFmtId="0" fontId="380" fillId="0" borderId="0" applyNumberFormat="0" applyFill="0" applyBorder="0" applyAlignment="0" applyProtection="0">
      <alignment vertical="top"/>
      <protection locked="0"/>
    </xf>
    <xf numFmtId="0" fontId="350" fillId="82" borderId="0" applyNumberFormat="0" applyBorder="0" applyAlignment="0" applyProtection="0"/>
    <xf numFmtId="183" fontId="139" fillId="0" borderId="0" applyFont="0" applyFill="0" applyBorder="0" applyAlignment="0" applyProtection="0"/>
    <xf numFmtId="39" fontId="139" fillId="0" borderId="0" applyFont="0" applyFill="0" applyBorder="0" applyAlignment="0" applyProtection="0"/>
    <xf numFmtId="312" fontId="8" fillId="0" borderId="0" applyFont="0" applyFill="0" applyBorder="0" applyAlignment="0" applyProtection="0"/>
    <xf numFmtId="0" fontId="127" fillId="0" borderId="0"/>
    <xf numFmtId="43" fontId="9" fillId="0" borderId="0" applyFont="0" applyFill="0" applyBorder="0" applyAlignment="0" applyProtection="0"/>
    <xf numFmtId="0" fontId="8" fillId="0" borderId="0">
      <protection locked="0"/>
    </xf>
    <xf numFmtId="0" fontId="114" fillId="0" borderId="0" applyFont="0" applyFill="0" applyBorder="0" applyAlignment="0" applyProtection="0"/>
    <xf numFmtId="0" fontId="20" fillId="0" borderId="1640">
      <alignment horizontal="left" vertical="center"/>
    </xf>
    <xf numFmtId="313" fontId="8" fillId="0" borderId="0" applyFont="0" applyFill="0" applyBorder="0" applyAlignment="0" applyProtection="0"/>
    <xf numFmtId="314" fontId="8" fillId="0" borderId="0" applyFont="0" applyFill="0" applyBorder="0" applyAlignment="0" applyProtection="0"/>
    <xf numFmtId="315" fontId="8" fillId="0" borderId="0" applyFont="0" applyFill="0" applyBorder="0" applyAlignment="0" applyProtection="0"/>
    <xf numFmtId="0" fontId="20" fillId="0" borderId="1140">
      <alignment horizontal="left" vertical="center"/>
    </xf>
    <xf numFmtId="0" fontId="350" fillId="85" borderId="0" applyNumberFormat="0" applyBorder="0" applyAlignment="0" applyProtection="0"/>
    <xf numFmtId="180" fontId="8" fillId="0" borderId="0"/>
    <xf numFmtId="0" fontId="8" fillId="0" borderId="0">
      <protection locked="0"/>
    </xf>
    <xf numFmtId="0" fontId="45" fillId="0" borderId="0" applyFont="0" applyFill="0" applyBorder="0" applyAlignment="0" applyProtection="0"/>
    <xf numFmtId="187" fontId="8" fillId="0" borderId="0" applyFont="0" applyFill="0" applyBorder="0" applyAlignment="0" applyProtection="0"/>
    <xf numFmtId="281" fontId="8" fillId="0" borderId="0" applyFont="0" applyFill="0" applyBorder="0" applyAlignment="0" applyProtection="0"/>
    <xf numFmtId="265" fontId="8" fillId="0" borderId="0" applyFont="0" applyFill="0" applyBorder="0" applyAlignment="0" applyProtection="0"/>
    <xf numFmtId="220" fontId="8" fillId="0" borderId="0" applyFont="0" applyFill="0" applyBorder="0" applyAlignment="0" applyProtection="0"/>
    <xf numFmtId="316" fontId="8" fillId="0" borderId="0" applyFont="0" applyFill="0" applyBorder="0" applyAlignment="0" applyProtection="0"/>
    <xf numFmtId="0" fontId="350" fillId="82" borderId="0" applyNumberFormat="0" applyBorder="0" applyAlignment="0" applyProtection="0"/>
    <xf numFmtId="0" fontId="15" fillId="0" borderId="0" applyFill="0" applyBorder="0" applyAlignment="0" applyProtection="0"/>
    <xf numFmtId="0" fontId="381" fillId="0" borderId="0"/>
    <xf numFmtId="317" fontId="9" fillId="0" borderId="0" applyFont="0" applyFill="0" applyBorder="0" applyAlignment="0" applyProtection="0"/>
    <xf numFmtId="318" fontId="9" fillId="0" borderId="0" applyFont="0" applyFill="0" applyBorder="0" applyAlignment="0" applyProtection="0"/>
    <xf numFmtId="319" fontId="9" fillId="0" borderId="0" applyFont="0" applyFill="0" applyBorder="0" applyAlignment="0" applyProtection="0"/>
    <xf numFmtId="320" fontId="9" fillId="0" borderId="0" applyFont="0" applyFill="0" applyBorder="0" applyAlignment="0" applyProtection="0"/>
    <xf numFmtId="321" fontId="9" fillId="0" borderId="0" applyFont="0" applyFill="0" applyBorder="0" applyAlignment="0" applyProtection="0"/>
    <xf numFmtId="321" fontId="9" fillId="0" borderId="0" applyFont="0" applyFill="0" applyBorder="0" applyAlignment="0" applyProtection="0"/>
    <xf numFmtId="322" fontId="9" fillId="0" borderId="0" applyFont="0" applyFill="0" applyBorder="0" applyAlignment="0" applyProtection="0"/>
    <xf numFmtId="4" fontId="107" fillId="0" borderId="0" applyFont="0" applyFill="0" applyBorder="0" applyAlignment="0" applyProtection="0"/>
    <xf numFmtId="0" fontId="350" fillId="79" borderId="0" applyNumberFormat="0" applyBorder="0" applyAlignment="0" applyProtection="0"/>
    <xf numFmtId="38" fontId="139" fillId="0" borderId="0" applyFont="0" applyBorder="0" applyAlignment="0">
      <alignment vertical="center"/>
    </xf>
    <xf numFmtId="0" fontId="382" fillId="0" borderId="0" applyFont="0" applyFill="0" applyBorder="0" applyAlignment="0" applyProtection="0"/>
    <xf numFmtId="245" fontId="94" fillId="0" borderId="0"/>
    <xf numFmtId="0" fontId="350" fillId="83" borderId="0" applyNumberFormat="0" applyBorder="0" applyAlignment="0" applyProtection="0"/>
    <xf numFmtId="0" fontId="412" fillId="0" borderId="711" applyNumberFormat="0" applyFill="0" applyAlignment="0" applyProtection="0">
      <alignment vertical="center"/>
    </xf>
    <xf numFmtId="0" fontId="383" fillId="0" borderId="0" applyNumberFormat="0" applyFill="0" applyBorder="0" applyAlignment="0" applyProtection="0"/>
    <xf numFmtId="0" fontId="113" fillId="0" borderId="0">
      <protection locked="0"/>
    </xf>
    <xf numFmtId="0" fontId="384" fillId="0" borderId="0">
      <protection locked="0"/>
    </xf>
    <xf numFmtId="0" fontId="113" fillId="0" borderId="0">
      <protection locked="0"/>
    </xf>
    <xf numFmtId="0" fontId="111" fillId="0" borderId="0">
      <protection locked="0"/>
    </xf>
    <xf numFmtId="0" fontId="113" fillId="0" borderId="0">
      <protection locked="0"/>
    </xf>
    <xf numFmtId="0" fontId="113" fillId="0" borderId="0">
      <protection locked="0"/>
    </xf>
    <xf numFmtId="0" fontId="113" fillId="0" borderId="0">
      <protection locked="0"/>
    </xf>
    <xf numFmtId="0" fontId="385" fillId="0" borderId="0" applyNumberFormat="0" applyFill="0" applyBorder="0" applyAlignment="0" applyProtection="0">
      <alignment vertical="top"/>
      <protection locked="0"/>
    </xf>
    <xf numFmtId="0" fontId="350" fillId="83" borderId="0" applyNumberFormat="0" applyBorder="0" applyAlignment="0" applyProtection="0"/>
    <xf numFmtId="321" fontId="9" fillId="0" borderId="0" applyFont="0" applyFill="0" applyBorder="0" applyAlignment="0" applyProtection="0"/>
    <xf numFmtId="321" fontId="9" fillId="0" borderId="0" applyFont="0" applyFill="0" applyBorder="0" applyAlignment="0" applyProtection="0"/>
    <xf numFmtId="321" fontId="9" fillId="0" borderId="0" applyFont="0" applyFill="0" applyBorder="0" applyAlignment="0" applyProtection="0"/>
    <xf numFmtId="243" fontId="8" fillId="0" borderId="0" applyFont="0" applyFill="0" applyBorder="0" applyAlignment="0" applyProtection="0"/>
    <xf numFmtId="323" fontId="8" fillId="0" borderId="0" applyFont="0" applyFill="0" applyBorder="0" applyAlignment="0" applyProtection="0"/>
    <xf numFmtId="324" fontId="8" fillId="0" borderId="0" applyFont="0" applyFill="0" applyBorder="0" applyAlignment="0" applyProtection="0"/>
    <xf numFmtId="0" fontId="386" fillId="70" borderId="0" applyNumberFormat="0" applyBorder="0" applyAlignment="0" applyProtection="0"/>
    <xf numFmtId="0" fontId="263" fillId="61" borderId="1665" applyNumberFormat="0" applyAlignment="0" applyProtection="0"/>
    <xf numFmtId="0" fontId="387" fillId="0" borderId="0"/>
    <xf numFmtId="0" fontId="388" fillId="0" borderId="155" applyNumberFormat="0" applyFill="0" applyAlignment="0" applyProtection="0"/>
    <xf numFmtId="0" fontId="388" fillId="0" borderId="0" applyNumberFormat="0" applyFill="0" applyBorder="0" applyAlignment="0" applyProtection="0"/>
    <xf numFmtId="0" fontId="389" fillId="0" borderId="0"/>
    <xf numFmtId="14" fontId="74" fillId="5" borderId="2">
      <alignment horizontal="center" vertical="center" wrapText="1"/>
    </xf>
    <xf numFmtId="325" fontId="8" fillId="0" borderId="0" applyFont="0" applyFill="0" applyBorder="0" applyAlignment="0" applyProtection="0"/>
    <xf numFmtId="0" fontId="390" fillId="74" borderId="0" applyNumberFormat="0" applyFont="0" applyBorder="0" applyAlignment="0">
      <protection locked="0"/>
    </xf>
    <xf numFmtId="217" fontId="45" fillId="0" borderId="0">
      <alignment vertical="center"/>
    </xf>
    <xf numFmtId="43" fontId="9" fillId="0" borderId="0" applyFont="0" applyFill="0" applyBorder="0" applyAlignment="0" applyProtection="0"/>
    <xf numFmtId="0" fontId="391" fillId="0" borderId="149" applyNumberFormat="0" applyFill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8" fontId="139" fillId="0" borderId="0"/>
    <xf numFmtId="38" fontId="392" fillId="1" borderId="7"/>
    <xf numFmtId="326" fontId="9" fillId="0" borderId="0" applyFont="0" applyFill="0" applyBorder="0" applyAlignment="0" applyProtection="0"/>
    <xf numFmtId="327" fontId="9" fillId="0" borderId="0" applyFont="0" applyFill="0" applyBorder="0" applyAlignment="0" applyProtection="0"/>
    <xf numFmtId="328" fontId="9" fillId="0" borderId="0" applyFont="0" applyFill="0" applyBorder="0" applyAlignment="0" applyProtection="0"/>
    <xf numFmtId="329" fontId="9" fillId="0" borderId="0" applyFont="0" applyFill="0" applyBorder="0" applyAlignment="0" applyProtection="0"/>
    <xf numFmtId="330" fontId="9" fillId="0" borderId="0" applyFont="0" applyFill="0" applyBorder="0" applyAlignment="0" applyProtection="0"/>
    <xf numFmtId="331" fontId="9" fillId="0" borderId="0" applyFont="0" applyFill="0" applyBorder="0" applyAlignment="0" applyProtection="0"/>
    <xf numFmtId="0" fontId="393" fillId="88" borderId="0" applyNumberFormat="0" applyBorder="0" applyAlignment="0" applyProtection="0"/>
    <xf numFmtId="37" fontId="394" fillId="0" borderId="3"/>
    <xf numFmtId="0" fontId="349" fillId="0" borderId="0"/>
    <xf numFmtId="0" fontId="349" fillId="0" borderId="0"/>
    <xf numFmtId="0" fontId="349" fillId="0" borderId="0"/>
    <xf numFmtId="0" fontId="349" fillId="0" borderId="0"/>
    <xf numFmtId="0" fontId="349" fillId="0" borderId="0"/>
    <xf numFmtId="0" fontId="349" fillId="0" borderId="0"/>
    <xf numFmtId="0" fontId="349" fillId="0" borderId="0"/>
    <xf numFmtId="0" fontId="9" fillId="0" borderId="0"/>
    <xf numFmtId="0" fontId="349" fillId="0" borderId="0"/>
    <xf numFmtId="0" fontId="349" fillId="0" borderId="0"/>
    <xf numFmtId="0" fontId="349" fillId="0" borderId="0"/>
    <xf numFmtId="0" fontId="349" fillId="0" borderId="0"/>
    <xf numFmtId="0" fontId="349" fillId="0" borderId="0"/>
    <xf numFmtId="0" fontId="349" fillId="0" borderId="0"/>
    <xf numFmtId="0" fontId="127" fillId="0" borderId="0"/>
    <xf numFmtId="332" fontId="8" fillId="0" borderId="0"/>
    <xf numFmtId="0" fontId="395" fillId="0" borderId="0"/>
    <xf numFmtId="0" fontId="9" fillId="0" borderId="0"/>
    <xf numFmtId="0" fontId="349" fillId="87" borderId="150" applyNumberFormat="0" applyFont="0" applyAlignment="0" applyProtection="0"/>
    <xf numFmtId="267" fontId="15" fillId="0" borderId="0" applyFont="0" applyFill="0" applyBorder="0" applyAlignment="0" applyProtection="0"/>
    <xf numFmtId="0" fontId="9" fillId="0" borderId="0"/>
    <xf numFmtId="1" fontId="9" fillId="0" borderId="0" applyFont="0" applyFill="0" applyBorder="0" applyAlignment="0" applyProtection="0"/>
    <xf numFmtId="0" fontId="396" fillId="86" borderId="151" applyNumberFormat="0" applyAlignment="0" applyProtection="0"/>
    <xf numFmtId="297" fontId="90" fillId="0" borderId="0" applyFont="0" applyFill="0" applyBorder="0" applyAlignment="0" applyProtection="0"/>
    <xf numFmtId="333" fontId="139" fillId="0" borderId="0" applyFont="0" applyFill="0" applyBorder="0" applyAlignment="0" applyProtection="0"/>
    <xf numFmtId="245" fontId="8" fillId="0" borderId="0" applyFont="0" applyFill="0" applyBorder="0" applyAlignment="0" applyProtection="0"/>
    <xf numFmtId="0" fontId="8" fillId="0" borderId="0">
      <protection locked="0"/>
    </xf>
    <xf numFmtId="0" fontId="20" fillId="0" borderId="1436">
      <alignment horizontal="left" vertical="center"/>
    </xf>
    <xf numFmtId="0" fontId="20" fillId="0" borderId="695">
      <alignment horizontal="left" vertical="center"/>
    </xf>
    <xf numFmtId="0" fontId="274" fillId="61" borderId="647" applyNumberFormat="0" applyAlignment="0" applyProtection="0"/>
    <xf numFmtId="0" fontId="397" fillId="0" borderId="0" applyNumberFormat="0" applyFill="0" applyBorder="0" applyAlignment="0" applyProtection="0"/>
    <xf numFmtId="0" fontId="99" fillId="0" borderId="0" applyNumberFormat="0" applyFont="0" applyFill="0" applyBorder="0" applyAlignment="0" applyProtection="0">
      <alignment horizontal="left"/>
    </xf>
    <xf numFmtId="15" fontId="99" fillId="0" borderId="0" applyFont="0" applyFill="0" applyBorder="0" applyAlignment="0" applyProtection="0"/>
    <xf numFmtId="37" fontId="119" fillId="0" borderId="0"/>
    <xf numFmtId="38" fontId="139" fillId="0" borderId="0" applyFont="0" applyBorder="0" applyAlignment="0">
      <alignment vertical="center"/>
    </xf>
    <xf numFmtId="0" fontId="350" fillId="79" borderId="0" applyNumberFormat="0" applyBorder="0" applyAlignment="0" applyProtection="0"/>
    <xf numFmtId="266" fontId="9" fillId="0" borderId="0" applyFont="0" applyFill="0" applyBorder="0" applyAlignment="0" applyProtection="0"/>
    <xf numFmtId="334" fontId="9" fillId="0" borderId="0" applyFont="0" applyFill="0" applyBorder="0" applyAlignment="0" applyProtection="0"/>
    <xf numFmtId="0" fontId="108" fillId="0" borderId="1759">
      <alignment vertical="justify" wrapText="1"/>
    </xf>
    <xf numFmtId="0" fontId="9" fillId="0" borderId="0"/>
    <xf numFmtId="335" fontId="9" fillId="0" borderId="0" applyFont="0" applyFill="0" applyBorder="0" applyAlignment="0" applyProtection="0"/>
    <xf numFmtId="336" fontId="9" fillId="0" borderId="0" applyFont="0" applyFill="0" applyBorder="0" applyAlignment="0" applyProtection="0"/>
    <xf numFmtId="0" fontId="396" fillId="86" borderId="1406" applyNumberFormat="0" applyAlignment="0" applyProtection="0"/>
    <xf numFmtId="0" fontId="377" fillId="86" borderId="713" applyNumberFormat="0" applyAlignment="0" applyProtection="0"/>
    <xf numFmtId="211" fontId="8" fillId="0" borderId="0" applyFont="0" applyFill="0" applyBorder="0" applyAlignment="0" applyProtection="0"/>
    <xf numFmtId="269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0" fontId="90" fillId="0" borderId="0"/>
    <xf numFmtId="337" fontId="9" fillId="0" borderId="0" applyFont="0" applyFill="0" applyBorder="0" applyAlignment="0" applyProtection="0"/>
    <xf numFmtId="338" fontId="8" fillId="0" borderId="0" applyFont="0" applyFill="0" applyBorder="0" applyAlignment="0" applyProtection="0"/>
    <xf numFmtId="217" fontId="8" fillId="0" borderId="0" applyFont="0" applyFill="0" applyBorder="0" applyAlignment="0" applyProtection="0"/>
    <xf numFmtId="209" fontId="8" fillId="0" borderId="0" applyFont="0" applyFill="0" applyBorder="0" applyAlignment="0" applyProtection="0"/>
    <xf numFmtId="0" fontId="398" fillId="0" borderId="0" applyNumberFormat="0" applyFill="0" applyBorder="0" applyAlignment="0" applyProtection="0"/>
    <xf numFmtId="0" fontId="399" fillId="0" borderId="0" applyFill="0" applyBorder="0" applyProtection="0">
      <alignment horizontal="centerContinuous" vertical="center"/>
    </xf>
    <xf numFmtId="0" fontId="109" fillId="4" borderId="0" applyFill="0" applyBorder="0" applyProtection="0">
      <alignment horizontal="center" vertical="center"/>
    </xf>
    <xf numFmtId="3" fontId="400" fillId="0" borderId="0" applyNumberFormat="0" applyAlignment="0" applyProtection="0">
      <alignment horizontal="left"/>
    </xf>
    <xf numFmtId="339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9" fontId="327" fillId="0" borderId="0" applyNumberFormat="0" applyFill="0" applyBorder="0" applyAlignment="0">
      <protection locked="0"/>
    </xf>
    <xf numFmtId="230" fontId="9" fillId="0" borderId="0" applyFont="0" applyFill="0" applyBorder="0" applyAlignment="0" applyProtection="0"/>
    <xf numFmtId="234" fontId="9" fillId="0" borderId="0" applyFont="0" applyFill="0" applyBorder="0" applyAlignment="0" applyProtection="0"/>
    <xf numFmtId="0" fontId="74" fillId="2" borderId="0">
      <alignment horizontal="center"/>
    </xf>
    <xf numFmtId="340" fontId="107" fillId="0" borderId="0" applyFont="0" applyFill="0" applyBorder="0" applyAlignment="0" applyProtection="0"/>
    <xf numFmtId="0" fontId="401" fillId="0" borderId="0" applyNumberFormat="0" applyFill="0" applyBorder="0" applyAlignment="0" applyProtection="0"/>
    <xf numFmtId="0" fontId="8" fillId="0" borderId="0"/>
    <xf numFmtId="0" fontId="171" fillId="0" borderId="0"/>
    <xf numFmtId="245" fontId="212" fillId="0" borderId="0">
      <alignment vertical="center"/>
    </xf>
    <xf numFmtId="0" fontId="171" fillId="0" borderId="0"/>
    <xf numFmtId="0" fontId="212" fillId="0" borderId="0">
      <alignment vertical="center"/>
    </xf>
    <xf numFmtId="0" fontId="98" fillId="0" borderId="0" applyNumberFormat="0" applyFill="0" applyBorder="0" applyAlignment="0" applyProtection="0"/>
    <xf numFmtId="0" fontId="8" fillId="0" borderId="0" applyNumberFormat="0" applyFont="0" applyFill="0" applyBorder="0" applyAlignment="0" applyProtection="0"/>
    <xf numFmtId="0" fontId="45" fillId="0" borderId="0"/>
    <xf numFmtId="0" fontId="45" fillId="0" borderId="0"/>
    <xf numFmtId="0" fontId="9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/>
    <xf numFmtId="0" fontId="107" fillId="0" borderId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7" fillId="0" borderId="0"/>
    <xf numFmtId="0" fontId="107" fillId="0" borderId="0"/>
    <xf numFmtId="0" fontId="109" fillId="0" borderId="2">
      <alignment vertical="center"/>
    </xf>
    <xf numFmtId="0" fontId="99" fillId="0" borderId="0"/>
    <xf numFmtId="0" fontId="9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94" fillId="0" borderId="0"/>
    <xf numFmtId="0" fontId="127" fillId="0" borderId="0"/>
    <xf numFmtId="0" fontId="8" fillId="0" borderId="0" applyFill="0" applyBorder="0" applyAlignment="0"/>
    <xf numFmtId="0" fontId="95" fillId="0" borderId="0"/>
    <xf numFmtId="0" fontId="131" fillId="0" borderId="0" applyNumberFormat="0" applyAlignment="0">
      <alignment horizontal="left"/>
    </xf>
    <xf numFmtId="0" fontId="133" fillId="0" borderId="0" applyNumberFormat="0" applyAlignment="0">
      <alignment horizontal="left"/>
    </xf>
    <xf numFmtId="0" fontId="96" fillId="0" borderId="0">
      <alignment horizontal="left"/>
    </xf>
    <xf numFmtId="0" fontId="20" fillId="0" borderId="4" applyNumberFormat="0" applyAlignment="0" applyProtection="0">
      <alignment horizontal="left" vertical="center"/>
    </xf>
    <xf numFmtId="0" fontId="350" fillId="80" borderId="0" applyNumberFormat="0" applyBorder="0" applyAlignment="0" applyProtection="0"/>
    <xf numFmtId="0" fontId="13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35" fillId="0" borderId="6" applyNumberFormat="0" applyFill="0" applyBorder="0" applyAlignment="0" applyProtection="0">
      <alignment horizontal="left"/>
    </xf>
    <xf numFmtId="0" fontId="136" fillId="0" borderId="0" applyNumberFormat="0" applyFill="0" applyBorder="0" applyAlignment="0" applyProtection="0">
      <alignment vertical="top"/>
      <protection locked="0"/>
    </xf>
    <xf numFmtId="0" fontId="137" fillId="6" borderId="7" applyNumberFormat="0" applyFont="0" applyBorder="0" applyAlignment="0">
      <alignment horizontal="center"/>
      <protection locked="0"/>
    </xf>
    <xf numFmtId="0" fontId="138" fillId="0" borderId="0" applyNumberFormat="0" applyFill="0" applyBorder="0" applyAlignment="0">
      <protection locked="0"/>
    </xf>
    <xf numFmtId="0" fontId="139" fillId="0" borderId="0" applyNumberFormat="0" applyFont="0" applyFill="0" applyBorder="0" applyProtection="0">
      <alignment horizontal="left" vertical="center"/>
    </xf>
    <xf numFmtId="0" fontId="97" fillId="0" borderId="2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5" fillId="4" borderId="0">
      <alignment horizontal="right"/>
    </xf>
    <xf numFmtId="0" fontId="146" fillId="4" borderId="9"/>
    <xf numFmtId="0" fontId="146" fillId="0" borderId="0" applyBorder="0">
      <alignment horizontal="centerContinuous"/>
    </xf>
    <xf numFmtId="0" fontId="147" fillId="0" borderId="0" applyBorder="0">
      <alignment horizontal="centerContinuous"/>
    </xf>
    <xf numFmtId="0" fontId="148" fillId="4" borderId="0"/>
    <xf numFmtId="0" fontId="149" fillId="4" borderId="2"/>
    <xf numFmtId="0" fontId="97" fillId="0" borderId="0"/>
    <xf numFmtId="0" fontId="71" fillId="0" borderId="0" applyFill="0" applyBorder="0" applyProtection="0">
      <alignment horizontal="left" vertical="top"/>
    </xf>
    <xf numFmtId="0" fontId="13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24" fillId="0" borderId="0" applyNumberFormat="0" applyFont="0" applyFill="0" applyBorder="0" applyProtection="0">
      <alignment horizontal="center" vertical="center" wrapText="1"/>
    </xf>
    <xf numFmtId="0" fontId="112" fillId="0" borderId="0"/>
    <xf numFmtId="0" fontId="45" fillId="0" borderId="0" applyBorder="0"/>
    <xf numFmtId="0" fontId="9" fillId="0" borderId="0"/>
    <xf numFmtId="0" fontId="117" fillId="0" borderId="12"/>
    <xf numFmtId="0" fontId="45" fillId="0" borderId="0"/>
    <xf numFmtId="0" fontId="212" fillId="0" borderId="0">
      <alignment vertical="center"/>
    </xf>
    <xf numFmtId="0" fontId="9" fillId="0" borderId="0"/>
    <xf numFmtId="0" fontId="120" fillId="0" borderId="0" applyFont="0" applyFill="0" applyBorder="0" applyAlignment="0" applyProtection="0"/>
    <xf numFmtId="0" fontId="120" fillId="0" borderId="0" applyFont="0" applyFill="0" applyBorder="0" applyAlignment="0" applyProtection="0"/>
    <xf numFmtId="268" fontId="171" fillId="0" borderId="0" applyFont="0" applyFill="0" applyBorder="0" applyAlignment="0" applyProtection="0"/>
    <xf numFmtId="0" fontId="111" fillId="0" borderId="0">
      <protection locked="0"/>
    </xf>
    <xf numFmtId="0" fontId="111" fillId="0" borderId="0">
      <protection locked="0"/>
    </xf>
    <xf numFmtId="0" fontId="113" fillId="0" borderId="0">
      <protection locked="0"/>
    </xf>
    <xf numFmtId="0" fontId="113" fillId="0" borderId="0">
      <protection locked="0"/>
    </xf>
    <xf numFmtId="0" fontId="113" fillId="0" borderId="15">
      <protection locked="0"/>
    </xf>
    <xf numFmtId="0" fontId="139" fillId="0" borderId="9" applyFont="0" applyFill="0" applyBorder="0" applyAlignment="0" applyProtection="0">
      <alignment horizontal="right"/>
    </xf>
    <xf numFmtId="0" fontId="139" fillId="0" borderId="9" applyFont="0" applyFill="0" applyBorder="0" applyAlignment="0" applyProtection="0">
      <alignment horizontal="right"/>
    </xf>
    <xf numFmtId="0" fontId="139" fillId="0" borderId="9" applyFont="0" applyFill="0" applyBorder="0" applyAlignment="0" applyProtection="0">
      <alignment horizontal="right"/>
    </xf>
    <xf numFmtId="0" fontId="139" fillId="0" borderId="9" applyFont="0" applyFill="0" applyBorder="0" applyAlignment="0" applyProtection="0">
      <alignment horizontal="right"/>
    </xf>
    <xf numFmtId="268" fontId="6" fillId="0" borderId="0" applyFont="0" applyFill="0" applyBorder="0" applyAlignment="0" applyProtection="0">
      <alignment vertical="center"/>
    </xf>
    <xf numFmtId="267" fontId="9" fillId="0" borderId="0" applyFont="0" applyFill="0" applyBorder="0" applyAlignment="0" applyProtection="0"/>
    <xf numFmtId="268" fontId="212" fillId="0" borderId="0" applyFont="0" applyFill="0" applyBorder="0" applyAlignment="0" applyProtection="0">
      <alignment vertical="center"/>
    </xf>
    <xf numFmtId="267" fontId="9" fillId="0" borderId="0" applyFont="0" applyFill="0" applyBorder="0" applyAlignment="0" applyProtection="0"/>
    <xf numFmtId="268" fontId="8" fillId="0" borderId="0" applyFont="0" applyFill="0" applyBorder="0" applyAlignment="0" applyProtection="0"/>
    <xf numFmtId="268" fontId="8" fillId="0" borderId="0" applyFont="0" applyFill="0" applyBorder="0" applyAlignment="0" applyProtection="0"/>
    <xf numFmtId="268" fontId="8" fillId="0" borderId="0" applyFont="0" applyFill="0" applyBorder="0" applyAlignment="0" applyProtection="0"/>
    <xf numFmtId="268" fontId="8" fillId="0" borderId="0" applyFont="0" applyFill="0" applyBorder="0" applyAlignment="0" applyProtection="0"/>
    <xf numFmtId="268" fontId="212" fillId="0" borderId="0" applyFont="0" applyFill="0" applyBorder="0" applyAlignment="0" applyProtection="0"/>
    <xf numFmtId="268" fontId="328" fillId="0" borderId="0" applyFont="0" applyFill="0" applyBorder="0" applyAlignment="0" applyProtection="0">
      <alignment vertical="center"/>
    </xf>
    <xf numFmtId="268" fontId="8" fillId="0" borderId="0" applyFont="0" applyFill="0" applyBorder="0" applyAlignment="0" applyProtection="0"/>
    <xf numFmtId="268" fontId="8" fillId="0" borderId="0" applyFont="0" applyFill="0" applyBorder="0" applyAlignment="0" applyProtection="0">
      <alignment vertical="center"/>
    </xf>
    <xf numFmtId="268" fontId="17" fillId="0" borderId="0" applyFont="0" applyFill="0" applyBorder="0" applyAlignment="0" applyProtection="0"/>
    <xf numFmtId="267" fontId="9" fillId="0" borderId="0" applyFont="0" applyFill="0" applyBorder="0" applyAlignment="0" applyProtection="0"/>
    <xf numFmtId="267" fontId="9" fillId="0" borderId="0" applyFont="0" applyFill="0" applyBorder="0" applyAlignment="0" applyProtection="0"/>
    <xf numFmtId="267" fontId="9" fillId="0" borderId="0" applyFont="0" applyFill="0" applyBorder="0" applyAlignment="0" applyProtection="0"/>
    <xf numFmtId="267" fontId="9" fillId="0" borderId="0" applyFont="0" applyFill="0" applyBorder="0" applyAlignment="0" applyProtection="0"/>
    <xf numFmtId="268" fontId="58" fillId="0" borderId="3" applyAlignment="0">
      <alignment horizontal="center" vertical="center"/>
      <protection locked="0"/>
    </xf>
    <xf numFmtId="268" fontId="8" fillId="0" borderId="0" applyFont="0" applyFill="0" applyBorder="0" applyAlignment="0" applyProtection="0"/>
    <xf numFmtId="341" fontId="8" fillId="0" borderId="0" applyFont="0" applyFill="0" applyBorder="0" applyAlignment="0" applyProtection="0"/>
    <xf numFmtId="37" fontId="9" fillId="0" borderId="0"/>
    <xf numFmtId="0" fontId="8" fillId="0" borderId="0"/>
    <xf numFmtId="267" fontId="9" fillId="0" borderId="0" applyFont="0" applyFill="0" applyBorder="0" applyAlignment="0" applyProtection="0"/>
    <xf numFmtId="267" fontId="9" fillId="0" borderId="0" applyFont="0" applyFill="0" applyBorder="0" applyAlignment="0" applyProtection="0"/>
    <xf numFmtId="267" fontId="9" fillId="0" borderId="0" applyFont="0" applyFill="0" applyBorder="0" applyAlignment="0" applyProtection="0"/>
    <xf numFmtId="267" fontId="9" fillId="0" borderId="0" applyFont="0" applyFill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274" fillId="61" borderId="1378" applyNumberFormat="0" applyAlignment="0" applyProtection="0"/>
    <xf numFmtId="0" fontId="413" fillId="73" borderId="1172" applyNumberFormat="0" applyAlignment="0" applyProtection="0">
      <alignment vertical="center"/>
    </xf>
    <xf numFmtId="0" fontId="350" fillId="85" borderId="0" applyNumberFormat="0" applyBorder="0" applyAlignment="0" applyProtection="0"/>
    <xf numFmtId="245" fontId="45" fillId="0" borderId="0"/>
    <xf numFmtId="0" fontId="20" fillId="0" borderId="1669">
      <alignment horizontal="left" vertical="center"/>
    </xf>
    <xf numFmtId="0" fontId="349" fillId="87" borderId="1283" applyNumberFormat="0" applyFont="0" applyAlignment="0" applyProtection="0"/>
    <xf numFmtId="0" fontId="350" fillId="85" borderId="0" applyNumberFormat="0" applyBorder="0" applyAlignment="0" applyProtection="0"/>
    <xf numFmtId="0" fontId="20" fillId="0" borderId="1547">
      <alignment horizontal="left" vertical="center"/>
    </xf>
    <xf numFmtId="245" fontId="20" fillId="0" borderId="1518">
      <alignment horizontal="left" vertical="center"/>
    </xf>
    <xf numFmtId="0" fontId="350" fillId="85" borderId="0" applyNumberFormat="0" applyBorder="0" applyAlignment="0" applyProtection="0"/>
    <xf numFmtId="0" fontId="20" fillId="0" borderId="667">
      <alignment horizontal="left" vertical="center"/>
    </xf>
    <xf numFmtId="0" fontId="20" fillId="0" borderId="1620">
      <alignment horizontal="left" vertical="center"/>
    </xf>
    <xf numFmtId="297" fontId="90" fillId="0" borderId="0" applyFont="0" applyFill="0" applyBorder="0" applyAlignment="0" applyProtection="0"/>
    <xf numFmtId="0" fontId="396" fillId="86" borderId="593" applyNumberFormat="0" applyAlignment="0" applyProtection="0"/>
    <xf numFmtId="0" fontId="396" fillId="86" borderId="1187" applyNumberFormat="0" applyAlignment="0" applyProtection="0"/>
    <xf numFmtId="0" fontId="350" fillId="83" borderId="0" applyNumberFormat="0" applyBorder="0" applyAlignment="0" applyProtection="0"/>
    <xf numFmtId="245" fontId="127" fillId="0" borderId="0"/>
    <xf numFmtId="245" fontId="94" fillId="0" borderId="0"/>
    <xf numFmtId="245" fontId="20" fillId="0" borderId="1450">
      <alignment horizontal="left" vertical="center"/>
    </xf>
    <xf numFmtId="0" fontId="350" fillId="84" borderId="0" applyNumberFormat="0" applyBorder="0" applyAlignment="0" applyProtection="0"/>
    <xf numFmtId="0" fontId="396" fillId="86" borderId="911" applyNumberFormat="0" applyAlignment="0" applyProtection="0"/>
    <xf numFmtId="245" fontId="20" fillId="0" borderId="1189">
      <alignment horizontal="left" vertical="center"/>
    </xf>
    <xf numFmtId="245" fontId="137" fillId="6" borderId="7" applyNumberFormat="0" applyFont="0" applyBorder="0" applyAlignment="0">
      <alignment horizontal="center"/>
      <protection locked="0"/>
    </xf>
    <xf numFmtId="0" fontId="350" fillId="82" borderId="0" applyNumberFormat="0" applyBorder="0" applyAlignment="0" applyProtection="0"/>
    <xf numFmtId="0" fontId="350" fillId="80" borderId="0" applyNumberFormat="0" applyBorder="0" applyAlignment="0" applyProtection="0"/>
    <xf numFmtId="0" fontId="20" fillId="0" borderId="654">
      <alignment horizontal="left" vertical="center"/>
    </xf>
    <xf numFmtId="0" fontId="406" fillId="86" borderId="1784" applyNumberFormat="0" applyAlignment="0" applyProtection="0">
      <alignment vertical="center"/>
    </xf>
    <xf numFmtId="0" fontId="20" fillId="0" borderId="1237">
      <alignment horizontal="left" vertical="center"/>
    </xf>
    <xf numFmtId="0" fontId="396" fillId="86" borderId="1166" applyNumberFormat="0" applyAlignment="0" applyProtection="0"/>
    <xf numFmtId="0" fontId="396" fillId="86" borderId="995" applyNumberFormat="0" applyAlignment="0" applyProtection="0"/>
    <xf numFmtId="245" fontId="127" fillId="0" borderId="0"/>
    <xf numFmtId="0" fontId="377" fillId="86" borderId="1015" applyNumberFormat="0" applyAlignment="0" applyProtection="0"/>
    <xf numFmtId="0" fontId="274" fillId="61" borderId="693" applyNumberFormat="0" applyAlignment="0" applyProtection="0"/>
    <xf numFmtId="245" fontId="137" fillId="6" borderId="7" applyNumberFormat="0" applyFont="0" applyBorder="0" applyAlignment="0">
      <alignment horizontal="center"/>
      <protection locked="0"/>
    </xf>
    <xf numFmtId="0" fontId="350" fillId="80" borderId="0" applyNumberFormat="0" applyBorder="0" applyAlignment="0" applyProtection="0"/>
    <xf numFmtId="0" fontId="20" fillId="0" borderId="1661">
      <alignment horizontal="left" vertical="center"/>
    </xf>
    <xf numFmtId="298" fontId="122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274" fillId="61" borderId="1166" applyNumberFormat="0" applyAlignment="0" applyProtection="0"/>
    <xf numFmtId="0" fontId="350" fillId="84" borderId="0" applyNumberFormat="0" applyBorder="0" applyAlignment="0" applyProtection="0"/>
    <xf numFmtId="0" fontId="350" fillId="82" borderId="0" applyNumberFormat="0" applyBorder="0" applyAlignment="0" applyProtection="0"/>
    <xf numFmtId="0" fontId="274" fillId="61" borderId="503" applyNumberFormat="0" applyAlignment="0" applyProtection="0"/>
    <xf numFmtId="298" fontId="122" fillId="0" borderId="0" applyFont="0" applyFill="0" applyBorder="0" applyAlignment="0" applyProtection="0"/>
    <xf numFmtId="0" fontId="350" fillId="84" borderId="0" applyNumberFormat="0" applyBorder="0" applyAlignment="0" applyProtection="0"/>
    <xf numFmtId="245" fontId="20" fillId="0" borderId="1278">
      <alignment horizontal="left" vertical="center"/>
    </xf>
    <xf numFmtId="0" fontId="20" fillId="0" borderId="1293">
      <alignment horizontal="left" vertical="center"/>
    </xf>
    <xf numFmtId="3" fontId="9" fillId="2" borderId="1002" applyNumberFormat="0" applyFont="0" applyFill="0" applyBorder="0" applyAlignment="0" applyProtection="0">
      <alignment horizontal="center" vertical="center" wrapText="1"/>
    </xf>
    <xf numFmtId="0" fontId="20" fillId="0" borderId="680">
      <alignment horizontal="left" vertical="center"/>
    </xf>
    <xf numFmtId="0" fontId="20" fillId="0" borderId="1307">
      <alignment horizontal="left" vertical="center"/>
    </xf>
    <xf numFmtId="37" fontId="108" fillId="0" borderId="816" applyAlignment="0"/>
    <xf numFmtId="0" fontId="406" fillId="86" borderId="1255" applyNumberFormat="0" applyAlignment="0" applyProtection="0">
      <alignment vertical="center"/>
    </xf>
    <xf numFmtId="0" fontId="377" fillId="86" borderId="1461" applyNumberFormat="0" applyAlignment="0" applyProtection="0"/>
    <xf numFmtId="0" fontId="396" fillId="86" borderId="818" applyNumberFormat="0" applyAlignment="0" applyProtection="0"/>
    <xf numFmtId="245" fontId="94" fillId="0" borderId="0"/>
    <xf numFmtId="0" fontId="350" fillId="82" borderId="0" applyNumberFormat="0" applyBorder="0" applyAlignment="0" applyProtection="0"/>
    <xf numFmtId="0" fontId="90" fillId="0" borderId="0"/>
    <xf numFmtId="3" fontId="9" fillId="2" borderId="1689" applyNumberFormat="0" applyFont="0" applyFill="0" applyBorder="0" applyAlignment="0" applyProtection="0">
      <alignment horizontal="center" vertical="center" wrapText="1"/>
    </xf>
    <xf numFmtId="9" fontId="212" fillId="0" borderId="0" applyFont="0" applyFill="0" applyBorder="0" applyAlignment="0" applyProtection="0">
      <alignment vertical="center"/>
    </xf>
    <xf numFmtId="0" fontId="412" fillId="0" borderId="1267" applyNumberFormat="0" applyFill="0" applyAlignment="0" applyProtection="0">
      <alignment vertical="center"/>
    </xf>
    <xf numFmtId="0" fontId="20" fillId="0" borderId="1450">
      <alignment horizontal="left" vertical="center"/>
    </xf>
    <xf numFmtId="0" fontId="377" fillId="86" borderId="1397" applyNumberFormat="0" applyAlignment="0" applyProtection="0"/>
    <xf numFmtId="0" fontId="413" fillId="73" borderId="824" applyNumberFormat="0" applyAlignment="0" applyProtection="0">
      <alignment vertical="center"/>
    </xf>
    <xf numFmtId="0" fontId="274" fillId="61" borderId="1608" applyNumberFormat="0" applyAlignment="0" applyProtection="0"/>
    <xf numFmtId="0" fontId="419" fillId="86" borderId="1489" applyNumberFormat="0" applyAlignment="0" applyProtection="0">
      <alignment vertical="center"/>
    </xf>
    <xf numFmtId="0" fontId="396" fillId="86" borderId="1194" applyNumberFormat="0" applyAlignment="0" applyProtection="0"/>
    <xf numFmtId="0" fontId="350" fillId="85" borderId="0" applyNumberFormat="0" applyBorder="0" applyAlignment="0" applyProtection="0"/>
    <xf numFmtId="0" fontId="20" fillId="0" borderId="1224">
      <alignment horizontal="left" vertical="center"/>
    </xf>
    <xf numFmtId="3" fontId="9" fillId="2" borderId="1639" applyNumberFormat="0" applyFont="0" applyFill="0" applyBorder="0" applyAlignment="0" applyProtection="0">
      <alignment horizontal="center" vertical="center" wrapText="1"/>
    </xf>
    <xf numFmtId="0" fontId="20" fillId="0" borderId="1189">
      <alignment horizontal="left" vertical="center"/>
    </xf>
    <xf numFmtId="0" fontId="274" fillId="61" borderId="1291" applyNumberFormat="0" applyAlignment="0" applyProtection="0"/>
    <xf numFmtId="3" fontId="9" fillId="2" borderId="840" applyNumberFormat="0" applyFont="0" applyFill="0" applyBorder="0" applyAlignment="0" applyProtection="0">
      <alignment horizontal="center" vertical="center" wrapText="1"/>
    </xf>
    <xf numFmtId="0" fontId="263" fillId="61" borderId="795" applyNumberFormat="0" applyAlignment="0" applyProtection="0"/>
    <xf numFmtId="37" fontId="108" fillId="0" borderId="903" applyAlignment="0"/>
    <xf numFmtId="0" fontId="20" fillId="0" borderId="654">
      <alignment horizontal="left" vertical="center"/>
    </xf>
    <xf numFmtId="0" fontId="377" fillId="86" borderId="767" applyNumberFormat="0" applyAlignment="0" applyProtection="0"/>
    <xf numFmtId="0" fontId="350" fillId="82" borderId="0" applyNumberFormat="0" applyBorder="0" applyAlignment="0" applyProtection="0"/>
    <xf numFmtId="0" fontId="413" fillId="73" borderId="1035" applyNumberFormat="0" applyAlignment="0" applyProtection="0">
      <alignment vertical="center"/>
    </xf>
    <xf numFmtId="245" fontId="20" fillId="0" borderId="1038">
      <alignment horizontal="left" vertical="center"/>
    </xf>
    <xf numFmtId="0" fontId="108" fillId="0" borderId="921">
      <alignment vertical="justify" wrapText="1"/>
    </xf>
    <xf numFmtId="0" fontId="263" fillId="61" borderId="741" applyNumberFormat="0" applyAlignment="0" applyProtection="0"/>
    <xf numFmtId="0" fontId="350" fillId="84" borderId="0" applyNumberFormat="0" applyBorder="0" applyAlignment="0" applyProtection="0"/>
    <xf numFmtId="0" fontId="263" fillId="61" borderId="817" applyNumberFormat="0" applyAlignment="0" applyProtection="0"/>
    <xf numFmtId="245" fontId="20" fillId="0" borderId="695">
      <alignment horizontal="left" vertical="center"/>
    </xf>
    <xf numFmtId="0" fontId="349" fillId="87" borderId="1763" applyNumberFormat="0" applyFont="0" applyAlignment="0" applyProtection="0"/>
    <xf numFmtId="245" fontId="20" fillId="0" borderId="673">
      <alignment horizontal="left" vertical="center"/>
    </xf>
    <xf numFmtId="0" fontId="350" fillId="82" borderId="0" applyNumberFormat="0" applyBorder="0" applyAlignment="0" applyProtection="0"/>
    <xf numFmtId="0" fontId="127" fillId="0" borderId="0"/>
    <xf numFmtId="0" fontId="350" fillId="83" borderId="0" applyNumberFormat="0" applyBorder="0" applyAlignment="0" applyProtection="0"/>
    <xf numFmtId="0" fontId="396" fillId="86" borderId="1646" applyNumberFormat="0" applyAlignment="0" applyProtection="0"/>
    <xf numFmtId="0" fontId="127" fillId="0" borderId="0"/>
    <xf numFmtId="245" fontId="20" fillId="0" borderId="1370">
      <alignment horizontal="left" vertical="center"/>
    </xf>
    <xf numFmtId="0" fontId="413" fillId="73" borderId="1433" applyNumberFormat="0" applyAlignment="0" applyProtection="0">
      <alignment vertical="center"/>
    </xf>
    <xf numFmtId="0" fontId="419" fillId="86" borderId="460" applyNumberFormat="0" applyAlignment="0" applyProtection="0">
      <alignment vertical="center"/>
    </xf>
    <xf numFmtId="0" fontId="127" fillId="0" borderId="0"/>
    <xf numFmtId="0" fontId="45" fillId="0" borderId="0"/>
    <xf numFmtId="0" fontId="350" fillId="84" borderId="0" applyNumberFormat="0" applyBorder="0" applyAlignment="0" applyProtection="0"/>
    <xf numFmtId="0" fontId="413" fillId="73" borderId="599" applyNumberFormat="0" applyAlignment="0" applyProtection="0">
      <alignment vertical="center"/>
    </xf>
    <xf numFmtId="0" fontId="8" fillId="87" borderId="946" applyNumberFormat="0" applyFont="0" applyAlignment="0" applyProtection="0">
      <alignment vertical="center"/>
    </xf>
    <xf numFmtId="298" fontId="122" fillId="0" borderId="0" applyFont="0" applyFill="0" applyBorder="0" applyAlignment="0" applyProtection="0"/>
    <xf numFmtId="0" fontId="419" fillId="86" borderId="686" applyNumberFormat="0" applyAlignment="0" applyProtection="0">
      <alignment vertical="center"/>
    </xf>
    <xf numFmtId="0" fontId="20" fillId="0" borderId="667">
      <alignment horizontal="left" vertical="center"/>
    </xf>
    <xf numFmtId="0" fontId="419" fillId="86" borderId="665" applyNumberFormat="0" applyAlignment="0" applyProtection="0">
      <alignment vertical="center"/>
    </xf>
    <xf numFmtId="0" fontId="419" fillId="86" borderId="926" applyNumberFormat="0" applyAlignment="0" applyProtection="0">
      <alignment vertical="center"/>
    </xf>
    <xf numFmtId="0" fontId="20" fillId="0" borderId="1286">
      <alignment horizontal="left" vertical="center"/>
    </xf>
    <xf numFmtId="0" fontId="90" fillId="0" borderId="0"/>
    <xf numFmtId="3" fontId="9" fillId="2" borderId="736" applyNumberFormat="0" applyFont="0" applyFill="0" applyBorder="0" applyAlignment="0" applyProtection="0">
      <alignment horizontal="center" vertical="center" wrapText="1"/>
    </xf>
    <xf numFmtId="0" fontId="274" fillId="61" borderId="1398" applyNumberFormat="0" applyAlignment="0" applyProtection="0"/>
    <xf numFmtId="0" fontId="20" fillId="0" borderId="1450">
      <alignment horizontal="left" vertical="center"/>
    </xf>
    <xf numFmtId="245" fontId="94" fillId="0" borderId="0"/>
    <xf numFmtId="245" fontId="45" fillId="0" borderId="0"/>
    <xf numFmtId="0" fontId="20" fillId="0" borderId="1540">
      <alignment horizontal="left" vertical="center"/>
    </xf>
    <xf numFmtId="0" fontId="20" fillId="0" borderId="1655">
      <alignment horizontal="left" vertical="center"/>
    </xf>
    <xf numFmtId="0" fontId="350" fillId="84" borderId="0" applyNumberFormat="0" applyBorder="0" applyAlignment="0" applyProtection="0"/>
    <xf numFmtId="0" fontId="419" fillId="86" borderId="1166" applyNumberFormat="0" applyAlignment="0" applyProtection="0">
      <alignment vertical="center"/>
    </xf>
    <xf numFmtId="297" fontId="90" fillId="0" borderId="0" applyFont="0" applyFill="0" applyBorder="0" applyAlignment="0" applyProtection="0"/>
    <xf numFmtId="37" fontId="108" fillId="0" borderId="788" applyAlignment="0"/>
    <xf numFmtId="0" fontId="350" fillId="84" borderId="0" applyNumberFormat="0" applyBorder="0" applyAlignment="0" applyProtection="0"/>
    <xf numFmtId="0" fontId="20" fillId="0" borderId="1443">
      <alignment horizontal="left" vertical="center"/>
    </xf>
    <xf numFmtId="0" fontId="20" fillId="0" borderId="701">
      <alignment horizontal="left" vertical="center"/>
    </xf>
    <xf numFmtId="0" fontId="406" fillId="86" borderId="1164" applyNumberFormat="0" applyAlignment="0" applyProtection="0">
      <alignment vertical="center"/>
    </xf>
    <xf numFmtId="0" fontId="350" fillId="84" borderId="0" applyNumberFormat="0" applyBorder="0" applyAlignment="0" applyProtection="0"/>
    <xf numFmtId="0" fontId="20" fillId="0" borderId="1053">
      <alignment horizontal="left" vertical="center"/>
    </xf>
    <xf numFmtId="3" fontId="9" fillId="2" borderId="819" applyNumberFormat="0" applyFont="0" applyFill="0" applyBorder="0" applyAlignment="0" applyProtection="0">
      <alignment horizontal="center" vertical="center" wrapText="1"/>
    </xf>
    <xf numFmtId="0" fontId="20" fillId="0" borderId="813">
      <alignment horizontal="left" vertical="center"/>
    </xf>
    <xf numFmtId="3" fontId="9" fillId="2" borderId="1793" applyNumberFormat="0" applyFont="0" applyFill="0" applyBorder="0" applyAlignment="0" applyProtection="0">
      <alignment horizontal="center" vertical="center" wrapText="1"/>
    </xf>
    <xf numFmtId="245" fontId="137" fillId="6" borderId="7" applyNumberFormat="0" applyFont="0" applyBorder="0" applyAlignment="0">
      <alignment horizontal="center"/>
      <protection locked="0"/>
    </xf>
    <xf numFmtId="245" fontId="94" fillId="0" borderId="0"/>
    <xf numFmtId="0" fontId="406" fillId="86" borderId="1078" applyNumberFormat="0" applyAlignment="0" applyProtection="0">
      <alignment vertical="center"/>
    </xf>
    <xf numFmtId="0" fontId="20" fillId="0" borderId="650">
      <alignment horizontal="left" vertical="center"/>
    </xf>
    <xf numFmtId="37" fontId="108" fillId="0" borderId="527" applyAlignment="0"/>
    <xf numFmtId="298" fontId="122" fillId="0" borderId="0" applyFont="0" applyFill="0" applyBorder="0" applyAlignment="0" applyProtection="0"/>
    <xf numFmtId="0" fontId="20" fillId="0" borderId="1160">
      <alignment horizontal="left" vertical="center"/>
    </xf>
    <xf numFmtId="0" fontId="412" fillId="0" borderId="896" applyNumberFormat="0" applyFill="0" applyAlignment="0" applyProtection="0">
      <alignment vertical="center"/>
    </xf>
    <xf numFmtId="3" fontId="9" fillId="2" borderId="1407" applyNumberFormat="0" applyFont="0" applyFill="0" applyBorder="0" applyAlignment="0" applyProtection="0">
      <alignment horizontal="center" vertical="center" wrapText="1"/>
    </xf>
    <xf numFmtId="0" fontId="350" fillId="79" borderId="0" applyNumberFormat="0" applyBorder="0" applyAlignment="0" applyProtection="0"/>
    <xf numFmtId="0" fontId="127" fillId="0" borderId="0"/>
    <xf numFmtId="0" fontId="263" fillId="61" borderId="1144" applyNumberFormat="0" applyAlignment="0" applyProtection="0"/>
    <xf numFmtId="0" fontId="127" fillId="0" borderId="0"/>
    <xf numFmtId="0" fontId="350" fillId="80" borderId="0" applyNumberFormat="0" applyBorder="0" applyAlignment="0" applyProtection="0"/>
    <xf numFmtId="297" fontId="90" fillId="0" borderId="0" applyFont="0" applyFill="0" applyBorder="0" applyAlignment="0" applyProtection="0"/>
    <xf numFmtId="0" fontId="127" fillId="0" borderId="0"/>
    <xf numFmtId="245" fontId="94" fillId="0" borderId="0"/>
    <xf numFmtId="0" fontId="396" fillId="86" borderId="1201" applyNumberFormat="0" applyAlignment="0" applyProtection="0"/>
    <xf numFmtId="0" fontId="20" fillId="0" borderId="667">
      <alignment horizontal="left" vertical="center"/>
    </xf>
    <xf numFmtId="0" fontId="20" fillId="0" borderId="1429">
      <alignment horizontal="left" vertical="center"/>
    </xf>
    <xf numFmtId="245" fontId="94" fillId="0" borderId="0"/>
    <xf numFmtId="245" fontId="127" fillId="0" borderId="0"/>
    <xf numFmtId="0" fontId="20" fillId="0" borderId="695">
      <alignment horizontal="left" vertical="center"/>
    </xf>
    <xf numFmtId="0" fontId="350" fillId="83" borderId="0" applyNumberFormat="0" applyBorder="0" applyAlignment="0" applyProtection="0"/>
    <xf numFmtId="0" fontId="263" fillId="61" borderId="1515" applyNumberFormat="0" applyAlignment="0" applyProtection="0"/>
    <xf numFmtId="0" fontId="350" fillId="79" borderId="0" applyNumberFormat="0" applyBorder="0" applyAlignment="0" applyProtection="0"/>
    <xf numFmtId="0" fontId="108" fillId="0" borderId="1252">
      <alignment vertical="justify" wrapText="1"/>
    </xf>
    <xf numFmtId="0" fontId="406" fillId="86" borderId="1015" applyNumberFormat="0" applyAlignment="0" applyProtection="0">
      <alignment vertical="center"/>
    </xf>
    <xf numFmtId="3" fontId="9" fillId="2" borderId="1379" applyNumberFormat="0" applyFont="0" applyFill="0" applyBorder="0" applyAlignment="0" applyProtection="0">
      <alignment horizontal="center" vertical="center" wrapText="1"/>
    </xf>
    <xf numFmtId="0" fontId="90" fillId="0" borderId="0"/>
    <xf numFmtId="0" fontId="127" fillId="0" borderId="0"/>
    <xf numFmtId="298" fontId="122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350" fillId="83" borderId="0" applyNumberFormat="0" applyBorder="0" applyAlignment="0" applyProtection="0"/>
    <xf numFmtId="0" fontId="413" fillId="73" borderId="795" applyNumberFormat="0" applyAlignment="0" applyProtection="0">
      <alignment vertical="center"/>
    </xf>
    <xf numFmtId="0" fontId="263" fillId="61" borderId="754" applyNumberFormat="0" applyAlignment="0" applyProtection="0"/>
    <xf numFmtId="3" fontId="9" fillId="2" borderId="976" applyNumberFormat="0" applyFont="0" applyFill="0" applyBorder="0" applyAlignment="0" applyProtection="0">
      <alignment horizontal="center" vertical="center" wrapText="1"/>
    </xf>
    <xf numFmtId="0" fontId="20" fillId="0" borderId="798">
      <alignment horizontal="left" vertical="center"/>
    </xf>
    <xf numFmtId="0" fontId="127" fillId="0" borderId="0"/>
    <xf numFmtId="0" fontId="20" fillId="0" borderId="1661">
      <alignment horizontal="left" vertical="center"/>
    </xf>
    <xf numFmtId="245" fontId="94" fillId="0" borderId="0"/>
    <xf numFmtId="245" fontId="127" fillId="0" borderId="0"/>
    <xf numFmtId="0" fontId="90" fillId="0" borderId="0"/>
    <xf numFmtId="0" fontId="350" fillId="85" borderId="0" applyNumberFormat="0" applyBorder="0" applyAlignment="0" applyProtection="0"/>
    <xf numFmtId="0" fontId="90" fillId="0" borderId="0"/>
    <xf numFmtId="0" fontId="274" fillId="61" borderId="1736" applyNumberFormat="0" applyAlignment="0" applyProtection="0"/>
    <xf numFmtId="0" fontId="396" fillId="86" borderId="905" applyNumberFormat="0" applyAlignment="0" applyProtection="0"/>
    <xf numFmtId="0" fontId="377" fillId="86" borderId="1214" applyNumberFormat="0" applyAlignment="0" applyProtection="0"/>
    <xf numFmtId="0" fontId="8" fillId="52" borderId="1728" applyNumberFormat="0" applyFont="0" applyAlignment="0" applyProtection="0"/>
    <xf numFmtId="0" fontId="406" fillId="86" borderId="713" applyNumberFormat="0" applyAlignment="0" applyProtection="0">
      <alignment vertical="center"/>
    </xf>
    <xf numFmtId="245" fontId="127" fillId="0" borderId="0"/>
    <xf numFmtId="245" fontId="20" fillId="0" borderId="667">
      <alignment horizontal="left" vertical="center"/>
    </xf>
    <xf numFmtId="0" fontId="350" fillId="83" borderId="0" applyNumberFormat="0" applyBorder="0" applyAlignment="0" applyProtection="0"/>
    <xf numFmtId="0" fontId="413" fillId="73" borderId="1127" applyNumberFormat="0" applyAlignment="0" applyProtection="0">
      <alignment vertical="center"/>
    </xf>
    <xf numFmtId="0" fontId="90" fillId="0" borderId="0"/>
    <xf numFmtId="0" fontId="350" fillId="84" borderId="0" applyNumberFormat="0" applyBorder="0" applyAlignment="0" applyProtection="0"/>
    <xf numFmtId="0" fontId="45" fillId="0" borderId="0"/>
    <xf numFmtId="0" fontId="350" fillId="79" borderId="0" applyNumberFormat="0" applyBorder="0" applyAlignment="0" applyProtection="0"/>
    <xf numFmtId="0" fontId="20" fillId="0" borderId="462">
      <alignment horizontal="left" vertical="center"/>
    </xf>
    <xf numFmtId="0" fontId="20" fillId="0" borderId="688">
      <alignment horizontal="left" vertical="center"/>
    </xf>
    <xf numFmtId="0" fontId="20" fillId="0" borderId="1477">
      <alignment horizontal="left" vertical="center"/>
    </xf>
    <xf numFmtId="0" fontId="45" fillId="0" borderId="0"/>
    <xf numFmtId="9" fontId="6" fillId="0" borderId="0" applyFont="0" applyFill="0" applyBorder="0" applyAlignment="0" applyProtection="0">
      <alignment vertical="center"/>
    </xf>
    <xf numFmtId="0" fontId="406" fillId="86" borderId="1777" applyNumberFormat="0" applyAlignment="0" applyProtection="0">
      <alignment vertical="center"/>
    </xf>
    <xf numFmtId="245" fontId="137" fillId="6" borderId="7" applyNumberFormat="0" applyFont="0" applyBorder="0" applyAlignment="0">
      <alignment horizontal="center"/>
      <protection locked="0"/>
    </xf>
    <xf numFmtId="245" fontId="20" fillId="0" borderId="695">
      <alignment horizontal="left" vertical="center"/>
    </xf>
    <xf numFmtId="0" fontId="20" fillId="0" borderId="1464">
      <alignment horizontal="left" vertical="center"/>
    </xf>
    <xf numFmtId="3" fontId="9" fillId="2" borderId="1744" applyNumberFormat="0" applyFont="0" applyFill="0" applyBorder="0" applyAlignment="0" applyProtection="0">
      <alignment horizontal="center" vertical="center" wrapText="1"/>
    </xf>
    <xf numFmtId="0" fontId="20" fillId="0" borderId="650">
      <alignment horizontal="left" vertical="center"/>
    </xf>
    <xf numFmtId="0" fontId="396" fillId="86" borderId="1441" applyNumberFormat="0" applyAlignment="0" applyProtection="0"/>
    <xf numFmtId="245" fontId="20" fillId="0" borderId="688">
      <alignment horizontal="left" vertical="center"/>
    </xf>
    <xf numFmtId="0" fontId="274" fillId="61" borderId="735" applyNumberFormat="0" applyAlignment="0" applyProtection="0"/>
    <xf numFmtId="0" fontId="20" fillId="0" borderId="1067">
      <alignment horizontal="left" vertical="center"/>
    </xf>
    <xf numFmtId="0" fontId="419" fillId="86" borderId="721" applyNumberFormat="0" applyAlignment="0" applyProtection="0">
      <alignment vertical="center"/>
    </xf>
    <xf numFmtId="0" fontId="127" fillId="0" borderId="0"/>
    <xf numFmtId="0" fontId="20" fillId="0" borderId="1160">
      <alignment horizontal="left" vertical="center"/>
    </xf>
    <xf numFmtId="245" fontId="212" fillId="0" borderId="0">
      <alignment vertical="center"/>
    </xf>
    <xf numFmtId="0" fontId="350" fillId="80" borderId="0" applyNumberFormat="0" applyBorder="0" applyAlignment="0" applyProtection="0"/>
    <xf numFmtId="0" fontId="396" fillId="86" borderId="796" applyNumberFormat="0" applyAlignment="0" applyProtection="0"/>
    <xf numFmtId="0" fontId="412" fillId="0" borderId="652" applyNumberFormat="0" applyFill="0" applyAlignment="0" applyProtection="0">
      <alignment vertical="center"/>
    </xf>
    <xf numFmtId="0" fontId="419" fillId="86" borderId="728" applyNumberFormat="0" applyAlignment="0" applyProtection="0">
      <alignment vertical="center"/>
    </xf>
    <xf numFmtId="0" fontId="350" fillId="79" borderId="0" applyNumberFormat="0" applyBorder="0" applyAlignment="0" applyProtection="0"/>
    <xf numFmtId="0" fontId="349" fillId="87" borderId="1488" applyNumberFormat="0" applyFont="0" applyAlignment="0" applyProtection="0"/>
    <xf numFmtId="0" fontId="406" fillId="86" borderId="1454" applyNumberFormat="0" applyAlignment="0" applyProtection="0">
      <alignment vertical="center"/>
    </xf>
    <xf numFmtId="0" fontId="20" fillId="0" borderId="1498">
      <alignment horizontal="left" vertical="center"/>
    </xf>
    <xf numFmtId="0" fontId="350" fillId="82" borderId="0" applyNumberFormat="0" applyBorder="0" applyAlignment="0" applyProtection="0"/>
    <xf numFmtId="0" fontId="8" fillId="87" borderId="768" applyNumberFormat="0" applyFont="0" applyAlignment="0" applyProtection="0">
      <alignment vertical="center"/>
    </xf>
    <xf numFmtId="0" fontId="350" fillId="80" borderId="0" applyNumberFormat="0" applyBorder="0" applyAlignment="0" applyProtection="0"/>
    <xf numFmtId="0" fontId="350" fillId="83" borderId="0" applyNumberFormat="0" applyBorder="0" applyAlignment="0" applyProtection="0"/>
    <xf numFmtId="0" fontId="396" fillId="86" borderId="1516" applyNumberFormat="0" applyAlignment="0" applyProtection="0"/>
    <xf numFmtId="245" fontId="127" fillId="0" borderId="0"/>
    <xf numFmtId="0" fontId="350" fillId="82" borderId="0" applyNumberFormat="0" applyBorder="0" applyAlignment="0" applyProtection="0"/>
    <xf numFmtId="0" fontId="350" fillId="85" borderId="0" applyNumberFormat="0" applyBorder="0" applyAlignment="0" applyProtection="0"/>
    <xf numFmtId="0" fontId="20" fillId="0" borderId="654">
      <alignment horizontal="left" vertical="center"/>
    </xf>
    <xf numFmtId="0" fontId="20" fillId="0" borderId="1258">
      <alignment horizontal="left" vertical="center"/>
    </xf>
    <xf numFmtId="0" fontId="20" fillId="0" borderId="1189">
      <alignment horizontal="left" vertical="center"/>
    </xf>
    <xf numFmtId="0" fontId="413" fillId="73" borderId="1275" applyNumberFormat="0" applyAlignment="0" applyProtection="0">
      <alignment vertical="center"/>
    </xf>
    <xf numFmtId="0" fontId="350" fillId="82" borderId="0" applyNumberFormat="0" applyBorder="0" applyAlignment="0" applyProtection="0"/>
    <xf numFmtId="0" fontId="274" fillId="61" borderId="1187" applyNumberFormat="0" applyAlignment="0" applyProtection="0"/>
    <xf numFmtId="245" fontId="137" fillId="6" borderId="7" applyNumberFormat="0" applyFont="0" applyBorder="0" applyAlignment="0">
      <alignment horizontal="center"/>
      <protection locked="0"/>
    </xf>
    <xf numFmtId="0" fontId="350" fillId="79" borderId="0" applyNumberFormat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0" fontId="350" fillId="84" borderId="0" applyNumberFormat="0" applyBorder="0" applyAlignment="0" applyProtection="0"/>
    <xf numFmtId="0" fontId="350" fillId="82" borderId="0" applyNumberFormat="0" applyBorder="0" applyAlignment="0" applyProtection="0"/>
    <xf numFmtId="0" fontId="108" fillId="0" borderId="1244">
      <alignment vertical="justify" wrapText="1"/>
    </xf>
    <xf numFmtId="0" fontId="350" fillId="82" borderId="0" applyNumberFormat="0" applyBorder="0" applyAlignment="0" applyProtection="0"/>
    <xf numFmtId="0" fontId="274" fillId="61" borderId="678" applyNumberFormat="0" applyAlignment="0" applyProtection="0"/>
    <xf numFmtId="0" fontId="350" fillId="80" borderId="0" applyNumberFormat="0" applyBorder="0" applyAlignment="0" applyProtection="0"/>
    <xf numFmtId="0" fontId="350" fillId="80" borderId="0" applyNumberFormat="0" applyBorder="0" applyAlignment="0" applyProtection="0"/>
    <xf numFmtId="0" fontId="350" fillId="83" borderId="0" applyNumberFormat="0" applyBorder="0" applyAlignment="0" applyProtection="0"/>
    <xf numFmtId="0" fontId="350" fillId="79" borderId="0" applyNumberFormat="0" applyBorder="0" applyAlignment="0" applyProtection="0"/>
    <xf numFmtId="0" fontId="350" fillId="82" borderId="0" applyNumberFormat="0" applyBorder="0" applyAlignment="0" applyProtection="0"/>
    <xf numFmtId="298" fontId="122" fillId="0" borderId="0" applyFont="0" applyFill="0" applyBorder="0" applyAlignment="0" applyProtection="0"/>
    <xf numFmtId="0" fontId="349" fillId="87" borderId="887" applyNumberFormat="0" applyFont="0" applyAlignment="0" applyProtection="0"/>
    <xf numFmtId="297" fontId="90" fillId="0" borderId="0" applyFont="0" applyFill="0" applyBorder="0" applyAlignment="0" applyProtection="0"/>
    <xf numFmtId="0" fontId="413" fillId="73" borderId="606" applyNumberFormat="0" applyAlignment="0" applyProtection="0">
      <alignment vertical="center"/>
    </xf>
    <xf numFmtId="245" fontId="127" fillId="0" borderId="0"/>
    <xf numFmtId="0" fontId="20" fillId="0" borderId="1224">
      <alignment horizontal="left" vertical="center"/>
    </xf>
    <xf numFmtId="0" fontId="406" fillId="86" borderId="1282" applyNumberFormat="0" applyAlignment="0" applyProtection="0">
      <alignment vertical="center"/>
    </xf>
    <xf numFmtId="0" fontId="20" fillId="0" borderId="1415">
      <alignment horizontal="left" vertical="center"/>
    </xf>
    <xf numFmtId="37" fontId="108" fillId="0" borderId="494" applyAlignment="0"/>
    <xf numFmtId="0" fontId="20" fillId="0" borderId="680">
      <alignment horizontal="left" vertical="center"/>
    </xf>
    <xf numFmtId="3" fontId="9" fillId="2" borderId="1129" applyNumberFormat="0" applyFont="0" applyFill="0" applyBorder="0" applyAlignment="0" applyProtection="0">
      <alignment horizontal="center" vertical="center" wrapText="1"/>
    </xf>
    <xf numFmtId="0" fontId="350" fillId="85" borderId="0" applyNumberFormat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0" fontId="127" fillId="0" borderId="0"/>
    <xf numFmtId="0" fontId="20" fillId="0" borderId="716">
      <alignment horizontal="left" vertical="center"/>
    </xf>
    <xf numFmtId="297" fontId="90" fillId="0" borderId="0" applyFont="0" applyFill="0" applyBorder="0" applyAlignment="0" applyProtection="0"/>
    <xf numFmtId="0" fontId="350" fillId="79" borderId="0" applyNumberFormat="0" applyBorder="0" applyAlignment="0" applyProtection="0"/>
    <xf numFmtId="0" fontId="412" fillId="0" borderId="690" applyNumberFormat="0" applyFill="0" applyAlignment="0" applyProtection="0">
      <alignment vertical="center"/>
    </xf>
    <xf numFmtId="245" fontId="137" fillId="6" borderId="7" applyNumberFormat="0" applyFont="0" applyBorder="0" applyAlignment="0">
      <alignment horizontal="center"/>
      <protection locked="0"/>
    </xf>
    <xf numFmtId="0" fontId="350" fillId="84" borderId="0" applyNumberFormat="0" applyBorder="0" applyAlignment="0" applyProtection="0"/>
    <xf numFmtId="0" fontId="396" fillId="86" borderId="665" applyNumberFormat="0" applyAlignment="0" applyProtection="0"/>
    <xf numFmtId="0" fontId="20" fillId="0" borderId="1387">
      <alignment horizontal="left" vertical="center"/>
    </xf>
    <xf numFmtId="0" fontId="350" fillId="79" borderId="0" applyNumberFormat="0" applyBorder="0" applyAlignment="0" applyProtection="0"/>
    <xf numFmtId="0" fontId="20" fillId="0" borderId="890">
      <alignment horizontal="left" vertical="center"/>
    </xf>
    <xf numFmtId="0" fontId="20" fillId="0" borderId="673">
      <alignment horizontal="left" vertical="center"/>
    </xf>
    <xf numFmtId="0" fontId="349" fillId="87" borderId="685" applyNumberFormat="0" applyFont="0" applyAlignment="0" applyProtection="0"/>
    <xf numFmtId="0" fontId="406" fillId="86" borderId="1127" applyNumberFormat="0" applyAlignment="0" applyProtection="0">
      <alignment vertical="center"/>
    </xf>
    <xf numFmtId="0" fontId="20" fillId="0" borderId="709">
      <alignment horizontal="left" vertical="center"/>
    </xf>
    <xf numFmtId="3" fontId="9" fillId="2" borderId="1722" applyNumberFormat="0" applyFont="0" applyFill="0" applyBorder="0" applyAlignment="0" applyProtection="0">
      <alignment horizontal="center" vertical="center" wrapText="1"/>
    </xf>
    <xf numFmtId="0" fontId="127" fillId="0" borderId="0"/>
    <xf numFmtId="0" fontId="263" fillId="61" borderId="1172" applyNumberFormat="0" applyAlignment="0" applyProtection="0"/>
    <xf numFmtId="0" fontId="20" fillId="0" borderId="1237">
      <alignment horizontal="left" vertical="center"/>
    </xf>
    <xf numFmtId="0" fontId="274" fillId="61" borderId="1455" applyNumberFormat="0" applyAlignment="0" applyProtection="0"/>
    <xf numFmtId="0" fontId="412" fillId="0" borderId="675" applyNumberFormat="0" applyFill="0" applyAlignment="0" applyProtection="0">
      <alignment vertical="center"/>
    </xf>
    <xf numFmtId="0" fontId="263" fillId="61" borderId="1221" applyNumberFormat="0" applyAlignment="0" applyProtection="0"/>
    <xf numFmtId="298" fontId="122" fillId="0" borderId="0" applyFont="0" applyFill="0" applyBorder="0" applyAlignment="0" applyProtection="0"/>
    <xf numFmtId="0" fontId="20" fillId="0" borderId="1393">
      <alignment horizontal="left" vertical="center"/>
    </xf>
    <xf numFmtId="0" fontId="419" fillId="86" borderId="1235" applyNumberFormat="0" applyAlignment="0" applyProtection="0">
      <alignment vertical="center"/>
    </xf>
    <xf numFmtId="0" fontId="263" fillId="61" borderId="1680" applyNumberFormat="0" applyAlignment="0" applyProtection="0"/>
    <xf numFmtId="0" fontId="412" fillId="0" borderId="1479" applyNumberFormat="0" applyFill="0" applyAlignment="0" applyProtection="0">
      <alignment vertical="center"/>
    </xf>
    <xf numFmtId="37" fontId="108" fillId="0" borderId="555" applyAlignment="0"/>
    <xf numFmtId="0" fontId="90" fillId="0" borderId="0"/>
    <xf numFmtId="0" fontId="127" fillId="0" borderId="0"/>
    <xf numFmtId="245" fontId="94" fillId="0" borderId="0"/>
    <xf numFmtId="0" fontId="350" fillId="85" borderId="0" applyNumberFormat="0" applyBorder="0" applyAlignment="0" applyProtection="0"/>
    <xf numFmtId="0" fontId="413" fillId="73" borderId="1673" applyNumberFormat="0" applyAlignment="0" applyProtection="0">
      <alignment vertical="center"/>
    </xf>
    <xf numFmtId="0" fontId="350" fillId="84" borderId="0" applyNumberFormat="0" applyBorder="0" applyAlignment="0" applyProtection="0"/>
    <xf numFmtId="0" fontId="377" fillId="86" borderId="1185" applyNumberFormat="0" applyAlignment="0" applyProtection="0"/>
    <xf numFmtId="0" fontId="20" fillId="0" borderId="1038">
      <alignment horizontal="left" vertical="center"/>
    </xf>
    <xf numFmtId="0" fontId="350" fillId="84" borderId="0" applyNumberFormat="0" applyBorder="0" applyAlignment="0" applyProtection="0"/>
    <xf numFmtId="0" fontId="350" fillId="80" borderId="0" applyNumberFormat="0" applyBorder="0" applyAlignment="0" applyProtection="0"/>
    <xf numFmtId="245" fontId="94" fillId="0" borderId="0"/>
    <xf numFmtId="0" fontId="20" fillId="0" borderId="701">
      <alignment horizontal="left" vertical="center"/>
    </xf>
    <xf numFmtId="245" fontId="20" fillId="0" borderId="1134">
      <alignment horizontal="left" vertical="center"/>
    </xf>
    <xf numFmtId="37" fontId="108" fillId="0" borderId="1396" applyAlignment="0"/>
    <xf numFmtId="0" fontId="263" fillId="61" borderId="664" applyNumberFormat="0" applyAlignment="0" applyProtection="0"/>
    <xf numFmtId="0" fontId="350" fillId="84" borderId="0" applyNumberFormat="0" applyBorder="0" applyAlignment="0" applyProtection="0"/>
    <xf numFmtId="0" fontId="263" fillId="61" borderId="1200" applyNumberFormat="0" applyAlignment="0" applyProtection="0"/>
    <xf numFmtId="0" fontId="20" fillId="0" borderId="907">
      <alignment horizontal="left" vertical="center"/>
    </xf>
    <xf numFmtId="245" fontId="137" fillId="6" borderId="7" applyNumberFormat="0" applyFont="0" applyBorder="0" applyAlignment="0">
      <alignment horizontal="center"/>
      <protection locked="0"/>
    </xf>
    <xf numFmtId="0" fontId="20" fillId="0" borderId="1415">
      <alignment horizontal="left" vertical="center"/>
    </xf>
    <xf numFmtId="0" fontId="396" fillId="86" borderId="1276" applyNumberFormat="0" applyAlignment="0" applyProtection="0"/>
    <xf numFmtId="0" fontId="20" fillId="0" borderId="757">
      <alignment horizontal="left" vertical="center"/>
    </xf>
    <xf numFmtId="37" fontId="108" fillId="0" borderId="657" applyAlignment="0"/>
    <xf numFmtId="0" fontId="350" fillId="80" borderId="0" applyNumberFormat="0" applyBorder="0" applyAlignment="0" applyProtection="0"/>
    <xf numFmtId="0" fontId="396" fillId="86" borderId="1128" applyNumberFormat="0" applyAlignment="0" applyProtection="0"/>
    <xf numFmtId="0" fontId="90" fillId="0" borderId="0"/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20" fillId="0" borderId="949">
      <alignment horizontal="left" vertical="center"/>
    </xf>
    <xf numFmtId="245" fontId="20" fillId="0" borderId="1189">
      <alignment horizontal="left" vertical="center"/>
    </xf>
    <xf numFmtId="0" fontId="350" fillId="84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5" borderId="0" applyNumberFormat="0" applyBorder="0" applyAlignment="0" applyProtection="0"/>
    <xf numFmtId="0" fontId="20" fillId="0" borderId="737">
      <alignment horizontal="left" vertical="center"/>
    </xf>
    <xf numFmtId="0" fontId="350" fillId="83" borderId="0" applyNumberFormat="0" applyBorder="0" applyAlignment="0" applyProtection="0"/>
    <xf numFmtId="0" fontId="350" fillId="85" borderId="0" applyNumberFormat="0" applyBorder="0" applyAlignment="0" applyProtection="0"/>
    <xf numFmtId="245" fontId="127" fillId="0" borderId="0"/>
    <xf numFmtId="0" fontId="350" fillId="85" borderId="0" applyNumberFormat="0" applyBorder="0" applyAlignment="0" applyProtection="0"/>
    <xf numFmtId="0" fontId="350" fillId="82" borderId="0" applyNumberFormat="0" applyBorder="0" applyAlignment="0" applyProtection="0"/>
    <xf numFmtId="245" fontId="20" fillId="0" borderId="1374">
      <alignment horizontal="left" vertical="center"/>
    </xf>
    <xf numFmtId="0" fontId="377" fillId="86" borderId="1694" applyNumberFormat="0" applyAlignment="0" applyProtection="0"/>
    <xf numFmtId="0" fontId="377" fillId="86" borderId="713" applyNumberFormat="0" applyAlignment="0" applyProtection="0"/>
    <xf numFmtId="0" fontId="350" fillId="83" borderId="0" applyNumberFormat="0" applyBorder="0" applyAlignment="0" applyProtection="0"/>
    <xf numFmtId="3" fontId="9" fillId="2" borderId="666" applyNumberFormat="0" applyFont="0" applyFill="0" applyBorder="0" applyAlignment="0" applyProtection="0">
      <alignment horizontal="center" vertical="center" wrapText="1"/>
    </xf>
    <xf numFmtId="0" fontId="350" fillId="80" borderId="0" applyNumberFormat="0" applyBorder="0" applyAlignment="0" applyProtection="0"/>
    <xf numFmtId="0" fontId="90" fillId="0" borderId="0"/>
    <xf numFmtId="0" fontId="350" fillId="79" borderId="0" applyNumberFormat="0" applyBorder="0" applyAlignment="0" applyProtection="0"/>
    <xf numFmtId="0" fontId="406" fillId="86" borderId="1735" applyNumberFormat="0" applyAlignment="0" applyProtection="0">
      <alignment vertical="center"/>
    </xf>
    <xf numFmtId="0" fontId="419" fillId="86" borderId="975" applyNumberFormat="0" applyAlignment="0" applyProtection="0">
      <alignment vertical="center"/>
    </xf>
    <xf numFmtId="298" fontId="122" fillId="0" borderId="0" applyFont="0" applyFill="0" applyBorder="0" applyAlignment="0" applyProtection="0"/>
    <xf numFmtId="0" fontId="127" fillId="0" borderId="0"/>
    <xf numFmtId="0" fontId="90" fillId="0" borderId="0"/>
    <xf numFmtId="0" fontId="20" fillId="0" borderId="1140">
      <alignment horizontal="left" vertical="center"/>
    </xf>
    <xf numFmtId="0" fontId="20" fillId="0" borderId="1153">
      <alignment horizontal="left" vertical="center"/>
    </xf>
    <xf numFmtId="297" fontId="90" fillId="0" borderId="0" applyFont="0" applyFill="0" applyBorder="0" applyAlignment="0" applyProtection="0"/>
    <xf numFmtId="0" fontId="274" fillId="61" borderId="1201" applyNumberFormat="0" applyAlignment="0" applyProtection="0"/>
    <xf numFmtId="245" fontId="127" fillId="0" borderId="0"/>
    <xf numFmtId="0" fontId="263" fillId="61" borderId="1304" applyNumberFormat="0" applyAlignment="0" applyProtection="0"/>
    <xf numFmtId="0" fontId="419" fillId="86" borderId="1674" applyNumberFormat="0" applyAlignment="0" applyProtection="0">
      <alignment vertical="center"/>
    </xf>
    <xf numFmtId="0" fontId="413" fillId="73" borderId="1412" applyNumberFormat="0" applyAlignment="0" applyProtection="0">
      <alignment vertical="center"/>
    </xf>
    <xf numFmtId="0" fontId="350" fillId="79" borderId="0" applyNumberFormat="0" applyBorder="0" applyAlignment="0" applyProtection="0"/>
    <xf numFmtId="0" fontId="377" fillId="86" borderId="795" applyNumberFormat="0" applyAlignment="0" applyProtection="0"/>
    <xf numFmtId="0" fontId="20" fillId="0" borderId="1210">
      <alignment horizontal="left" vertical="center"/>
    </xf>
    <xf numFmtId="0" fontId="396" fillId="86" borderId="1291" applyNumberFormat="0" applyAlignment="0" applyProtection="0"/>
    <xf numFmtId="0" fontId="20" fillId="0" borderId="441">
      <alignment horizontal="left" vertical="center"/>
    </xf>
    <xf numFmtId="0" fontId="20" fillId="0" borderId="1717">
      <alignment horizontal="left" vertical="center"/>
    </xf>
    <xf numFmtId="0" fontId="350" fillId="85" borderId="0" applyNumberFormat="0" applyBorder="0" applyAlignment="0" applyProtection="0"/>
    <xf numFmtId="0" fontId="127" fillId="0" borderId="0"/>
    <xf numFmtId="0" fontId="406" fillId="86" borderId="967" applyNumberFormat="0" applyAlignment="0" applyProtection="0">
      <alignment vertical="center"/>
    </xf>
    <xf numFmtId="245" fontId="137" fillId="6" borderId="7" applyNumberFormat="0" applyFont="0" applyBorder="0" applyAlignment="0">
      <alignment horizontal="center"/>
      <protection locked="0"/>
    </xf>
    <xf numFmtId="0" fontId="263" fillId="61" borderId="1035" applyNumberFormat="0" applyAlignment="0" applyProtection="0"/>
    <xf numFmtId="0" fontId="419" fillId="86" borderId="1455" applyNumberFormat="0" applyAlignment="0" applyProtection="0">
      <alignment vertical="center"/>
    </xf>
    <xf numFmtId="3" fontId="9" fillId="2" borderId="1066" applyNumberFormat="0" applyFont="0" applyFill="0" applyBorder="0" applyAlignment="0" applyProtection="0">
      <alignment horizontal="center" vertical="center" wrapText="1"/>
    </xf>
    <xf numFmtId="3" fontId="9" fillId="2" borderId="826" applyNumberFormat="0" applyFont="0" applyFill="0" applyBorder="0" applyAlignment="0" applyProtection="0">
      <alignment horizontal="center" vertical="center" wrapText="1"/>
    </xf>
    <xf numFmtId="0" fontId="350" fillId="82" borderId="0" applyNumberFormat="0" applyBorder="0" applyAlignment="0" applyProtection="0"/>
    <xf numFmtId="0" fontId="8" fillId="87" borderId="1008" applyNumberFormat="0" applyFont="0" applyAlignment="0" applyProtection="0">
      <alignment vertical="center"/>
    </xf>
    <xf numFmtId="0" fontId="127" fillId="0" borderId="0"/>
    <xf numFmtId="0" fontId="20" fillId="0" borderId="1018">
      <alignment horizontal="left" vertical="center"/>
    </xf>
    <xf numFmtId="297" fontId="90" fillId="0" borderId="0" applyFont="0" applyFill="0" applyBorder="0" applyAlignment="0" applyProtection="0"/>
    <xf numFmtId="245" fontId="20" fillId="0" borderId="654">
      <alignment horizontal="left" vertical="center"/>
    </xf>
    <xf numFmtId="0" fontId="412" fillId="0" borderId="1622" applyNumberFormat="0" applyFill="0" applyAlignment="0" applyProtection="0">
      <alignment vertical="center"/>
    </xf>
    <xf numFmtId="0" fontId="8" fillId="52" borderId="1008" applyNumberFormat="0" applyFont="0" applyAlignment="0" applyProtection="0"/>
    <xf numFmtId="0" fontId="350" fillId="80" borderId="0" applyNumberFormat="0" applyBorder="0" applyAlignment="0" applyProtection="0"/>
    <xf numFmtId="0" fontId="20" fillId="0" borderId="716">
      <alignment horizontal="left" vertical="center"/>
    </xf>
    <xf numFmtId="0" fontId="127" fillId="0" borderId="0"/>
    <xf numFmtId="3" fontId="9" fillId="2" borderId="1045" applyNumberFormat="0" applyFont="0" applyFill="0" applyBorder="0" applyAlignment="0" applyProtection="0">
      <alignment horizontal="center" vertical="center" wrapText="1"/>
    </xf>
    <xf numFmtId="37" fontId="108" fillId="0" borderId="514" applyAlignment="0"/>
    <xf numFmtId="0" fontId="419" fillId="86" borderId="693" applyNumberFormat="0" applyAlignment="0" applyProtection="0">
      <alignment vertical="center"/>
    </xf>
    <xf numFmtId="0" fontId="20" fillId="0" borderId="1400">
      <alignment horizontal="left" vertical="center"/>
    </xf>
    <xf numFmtId="0" fontId="406" fillId="86" borderId="1157" applyNumberFormat="0" applyAlignment="0" applyProtection="0">
      <alignment vertical="center"/>
    </xf>
    <xf numFmtId="245" fontId="127" fillId="0" borderId="0"/>
    <xf numFmtId="37" fontId="108" fillId="0" borderId="1274" applyAlignment="0"/>
    <xf numFmtId="0" fontId="377" fillId="86" borderId="502" applyNumberFormat="0" applyAlignment="0" applyProtection="0"/>
    <xf numFmtId="0" fontId="90" fillId="0" borderId="0"/>
    <xf numFmtId="0" fontId="406" fillId="86" borderId="1425" applyNumberFormat="0" applyAlignment="0" applyProtection="0">
      <alignment vertical="center"/>
    </xf>
    <xf numFmtId="0" fontId="90" fillId="0" borderId="0"/>
    <xf numFmtId="0" fontId="350" fillId="84" borderId="0" applyNumberFormat="0" applyBorder="0" applyAlignment="0" applyProtection="0"/>
    <xf numFmtId="0" fontId="350" fillId="80" borderId="0" applyNumberFormat="0" applyBorder="0" applyAlignment="0" applyProtection="0"/>
    <xf numFmtId="0" fontId="127" fillId="0" borderId="0"/>
    <xf numFmtId="245" fontId="94" fillId="0" borderId="0"/>
    <xf numFmtId="0" fontId="350" fillId="79" borderId="0" applyNumberFormat="0" applyBorder="0" applyAlignment="0" applyProtection="0"/>
    <xf numFmtId="0" fontId="413" fillId="73" borderId="720" applyNumberFormat="0" applyAlignment="0" applyProtection="0">
      <alignment vertical="center"/>
    </xf>
    <xf numFmtId="298" fontId="122" fillId="0" borderId="0" applyFont="0" applyFill="0" applyBorder="0" applyAlignment="0" applyProtection="0"/>
    <xf numFmtId="297" fontId="90" fillId="0" borderId="0" applyFont="0" applyFill="0" applyBorder="0" applyAlignment="0" applyProtection="0"/>
    <xf numFmtId="245" fontId="94" fillId="0" borderId="0"/>
    <xf numFmtId="0" fontId="350" fillId="79" borderId="0" applyNumberFormat="0" applyBorder="0" applyAlignment="0" applyProtection="0"/>
    <xf numFmtId="0" fontId="20" fillId="0" borderId="532">
      <alignment horizontal="left" vertical="center"/>
    </xf>
    <xf numFmtId="245" fontId="94" fillId="0" borderId="0"/>
    <xf numFmtId="0" fontId="396" fillId="86" borderId="1792" applyNumberFormat="0" applyAlignment="0" applyProtection="0"/>
    <xf numFmtId="0" fontId="263" fillId="61" borderId="1050" applyNumberFormat="0" applyAlignment="0" applyProtection="0"/>
    <xf numFmtId="245" fontId="94" fillId="0" borderId="0"/>
    <xf numFmtId="0" fontId="20" fillId="0" borderId="1640">
      <alignment horizontal="left" vertical="center"/>
    </xf>
    <xf numFmtId="0" fontId="350" fillId="85" borderId="0" applyNumberFormat="0" applyBorder="0" applyAlignment="0" applyProtection="0"/>
    <xf numFmtId="0" fontId="20" fillId="0" borderId="1794">
      <alignment horizontal="left" vertical="center"/>
    </xf>
    <xf numFmtId="245" fontId="9" fillId="0" borderId="0"/>
    <xf numFmtId="0" fontId="350" fillId="80" borderId="0" applyNumberFormat="0" applyBorder="0" applyAlignment="0" applyProtection="0"/>
    <xf numFmtId="0" fontId="419" fillId="86" borderId="658" applyNumberFormat="0" applyAlignment="0" applyProtection="0">
      <alignment vertical="center"/>
    </xf>
    <xf numFmtId="0" fontId="350" fillId="85" borderId="0" applyNumberFormat="0" applyBorder="0" applyAlignment="0" applyProtection="0"/>
    <xf numFmtId="0" fontId="350" fillId="79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5" borderId="0" applyNumberFormat="0" applyBorder="0" applyAlignment="0" applyProtection="0"/>
    <xf numFmtId="0" fontId="419" fillId="86" borderId="735" applyNumberFormat="0" applyAlignment="0" applyProtection="0">
      <alignment vertical="center"/>
    </xf>
    <xf numFmtId="0" fontId="350" fillId="84" borderId="0" applyNumberFormat="0" applyBorder="0" applyAlignment="0" applyProtection="0"/>
    <xf numFmtId="0" fontId="350" fillId="82" borderId="0" applyNumberFormat="0" applyBorder="0" applyAlignment="0" applyProtection="0"/>
    <xf numFmtId="0" fontId="350" fillId="83" borderId="0" applyNumberFormat="0" applyBorder="0" applyAlignment="0" applyProtection="0"/>
    <xf numFmtId="0" fontId="350" fillId="80" borderId="0" applyNumberFormat="0" applyBorder="0" applyAlignment="0" applyProtection="0"/>
    <xf numFmtId="0" fontId="350" fillId="83" borderId="0" applyNumberFormat="0" applyBorder="0" applyAlignment="0" applyProtection="0"/>
    <xf numFmtId="0" fontId="413" fillId="73" borderId="1297" applyNumberFormat="0" applyAlignment="0" applyProtection="0">
      <alignment vertical="center"/>
    </xf>
    <xf numFmtId="0" fontId="350" fillId="82" borderId="0" applyNumberFormat="0" applyBorder="0" applyAlignment="0" applyProtection="0"/>
    <xf numFmtId="0" fontId="350" fillId="85" borderId="0" applyNumberFormat="0" applyBorder="0" applyAlignment="0" applyProtection="0"/>
    <xf numFmtId="3" fontId="9" fillId="2" borderId="1146" applyNumberFormat="0" applyFont="0" applyFill="0" applyBorder="0" applyAlignment="0" applyProtection="0">
      <alignment horizontal="center" vertical="center" wrapText="1"/>
    </xf>
    <xf numFmtId="9" fontId="6" fillId="0" borderId="0" applyFont="0" applyFill="0" applyBorder="0" applyAlignment="0" applyProtection="0">
      <alignment vertical="center"/>
    </xf>
    <xf numFmtId="0" fontId="127" fillId="0" borderId="0"/>
    <xf numFmtId="0" fontId="20" fillId="0" borderId="1415">
      <alignment horizontal="left" vertical="center"/>
    </xf>
    <xf numFmtId="0" fontId="350" fillId="79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0" borderId="0" applyNumberFormat="0" applyBorder="0" applyAlignment="0" applyProtection="0"/>
    <xf numFmtId="0" fontId="20" fillId="0" borderId="1477">
      <alignment horizontal="left" vertical="center"/>
    </xf>
    <xf numFmtId="0" fontId="350" fillId="83" borderId="0" applyNumberFormat="0" applyBorder="0" applyAlignment="0" applyProtection="0"/>
    <xf numFmtId="0" fontId="350" fillId="80" borderId="0" applyNumberFormat="0" applyBorder="0" applyAlignment="0" applyProtection="0"/>
    <xf numFmtId="0" fontId="20" fillId="0" borderId="1181">
      <alignment horizontal="left" vertical="center"/>
    </xf>
    <xf numFmtId="0" fontId="350" fillId="79" borderId="0" applyNumberFormat="0" applyBorder="0" applyAlignment="0" applyProtection="0"/>
    <xf numFmtId="0" fontId="274" fillId="61" borderId="1406" applyNumberFormat="0" applyAlignment="0" applyProtection="0"/>
    <xf numFmtId="3" fontId="9" fillId="2" borderId="948" applyNumberFormat="0" applyFont="0" applyFill="0" applyBorder="0" applyAlignment="0" applyProtection="0">
      <alignment horizontal="center" vertical="center" wrapText="1"/>
    </xf>
    <xf numFmtId="0" fontId="350" fillId="82" borderId="0" applyNumberFormat="0" applyBorder="0" applyAlignment="0" applyProtection="0"/>
    <xf numFmtId="0" fontId="413" fillId="73" borderId="488" applyNumberFormat="0" applyAlignment="0" applyProtection="0">
      <alignment vertical="center"/>
    </xf>
    <xf numFmtId="3" fontId="9" fillId="2" borderId="1257" applyNumberFormat="0" applyFont="0" applyFill="0" applyBorder="0" applyAlignment="0" applyProtection="0">
      <alignment horizontal="center" vertical="center" wrapText="1"/>
    </xf>
    <xf numFmtId="0" fontId="350" fillId="85" borderId="0" applyNumberFormat="0" applyBorder="0" applyAlignment="0" applyProtection="0"/>
    <xf numFmtId="0" fontId="20" fillId="0" borderId="928">
      <alignment horizontal="left" vertical="center"/>
    </xf>
    <xf numFmtId="0" fontId="377" fillId="86" borderId="1687" applyNumberFormat="0" applyAlignment="0" applyProtection="0"/>
    <xf numFmtId="0" fontId="377" fillId="86" borderId="1221" applyNumberFormat="0" applyAlignment="0" applyProtection="0"/>
    <xf numFmtId="0" fontId="90" fillId="0" borderId="0"/>
    <xf numFmtId="0" fontId="396" fillId="86" borderId="658" applyNumberFormat="0" applyAlignment="0" applyProtection="0"/>
    <xf numFmtId="3" fontId="9" fillId="2" borderId="672" applyNumberFormat="0" applyFont="0" applyFill="0" applyBorder="0" applyAlignment="0" applyProtection="0">
      <alignment horizontal="center" vertical="center" wrapText="1"/>
    </xf>
    <xf numFmtId="0" fontId="413" fillId="73" borderId="713" applyNumberFormat="0" applyAlignment="0" applyProtection="0">
      <alignment vertical="center"/>
    </xf>
    <xf numFmtId="245" fontId="137" fillId="6" borderId="7" applyNumberFormat="0" applyFont="0" applyBorder="0" applyAlignment="0">
      <alignment horizontal="center"/>
      <protection locked="0"/>
    </xf>
    <xf numFmtId="0" fontId="396" fillId="86" borderId="1729" applyNumberFormat="0" applyAlignment="0" applyProtection="0"/>
    <xf numFmtId="0" fontId="413" fillId="73" borderId="967" applyNumberFormat="0" applyAlignment="0" applyProtection="0">
      <alignment vertical="center"/>
    </xf>
    <xf numFmtId="0" fontId="20" fillId="0" borderId="552">
      <alignment horizontal="left" vertical="center"/>
    </xf>
    <xf numFmtId="0" fontId="377" fillId="86" borderId="1247" applyNumberFormat="0" applyAlignment="0" applyProtection="0"/>
    <xf numFmtId="0" fontId="350" fillId="85" borderId="0" applyNumberFormat="0" applyBorder="0" applyAlignment="0" applyProtection="0"/>
    <xf numFmtId="0" fontId="350" fillId="83" borderId="0" applyNumberFormat="0" applyBorder="0" applyAlignment="0" applyProtection="0"/>
    <xf numFmtId="0" fontId="20" fillId="0" borderId="798">
      <alignment horizontal="left" vertical="center"/>
    </xf>
    <xf numFmtId="0" fontId="20" fillId="0" borderId="1196">
      <alignment horizontal="left" vertical="center"/>
    </xf>
    <xf numFmtId="0" fontId="350" fillId="79" borderId="0" applyNumberFormat="0" applyBorder="0" applyAlignment="0" applyProtection="0"/>
    <xf numFmtId="0" fontId="350" fillId="79" borderId="0" applyNumberFormat="0" applyBorder="0" applyAlignment="0" applyProtection="0"/>
    <xf numFmtId="0" fontId="350" fillId="82" borderId="0" applyNumberFormat="0" applyBorder="0" applyAlignment="0" applyProtection="0"/>
    <xf numFmtId="0" fontId="350" fillId="79" borderId="0" applyNumberFormat="0" applyBorder="0" applyAlignment="0" applyProtection="0"/>
    <xf numFmtId="37" fontId="108" fillId="0" borderId="1550" applyAlignment="0"/>
    <xf numFmtId="0" fontId="396" fillId="86" borderId="1427" applyNumberFormat="0" applyAlignment="0" applyProtection="0"/>
    <xf numFmtId="0" fontId="350" fillId="83" borderId="0" applyNumberFormat="0" applyBorder="0" applyAlignment="0" applyProtection="0"/>
    <xf numFmtId="0" fontId="349" fillId="87" borderId="1283" applyNumberFormat="0" applyFont="0" applyAlignment="0" applyProtection="0"/>
    <xf numFmtId="245" fontId="45" fillId="0" borderId="0"/>
    <xf numFmtId="0" fontId="350" fillId="82" borderId="0" applyNumberFormat="0" applyBorder="0" applyAlignment="0" applyProtection="0"/>
    <xf numFmtId="0" fontId="20" fillId="0" borderId="1168">
      <alignment horizontal="left" vertical="center"/>
    </xf>
    <xf numFmtId="298" fontId="122" fillId="0" borderId="0" applyFont="0" applyFill="0" applyBorder="0" applyAlignment="0" applyProtection="0"/>
    <xf numFmtId="0" fontId="45" fillId="0" borderId="0"/>
    <xf numFmtId="0" fontId="349" fillId="87" borderId="1488" applyNumberFormat="0" applyFont="0" applyAlignment="0" applyProtection="0"/>
    <xf numFmtId="9" fontId="212" fillId="0" borderId="0" applyFont="0" applyFill="0" applyBorder="0" applyAlignment="0" applyProtection="0">
      <alignment vertical="center"/>
    </xf>
    <xf numFmtId="37" fontId="108" fillId="0" borderId="733" applyAlignment="0"/>
    <xf numFmtId="245" fontId="20" fillId="0" borderId="667">
      <alignment horizontal="left" vertical="center"/>
    </xf>
    <xf numFmtId="0" fontId="350" fillId="83" borderId="0" applyNumberFormat="0" applyBorder="0" applyAlignment="0" applyProtection="0"/>
    <xf numFmtId="245" fontId="127" fillId="0" borderId="0"/>
    <xf numFmtId="0" fontId="127" fillId="0" borderId="0"/>
    <xf numFmtId="0" fontId="350" fillId="85" borderId="0" applyNumberFormat="0" applyBorder="0" applyAlignment="0" applyProtection="0"/>
    <xf numFmtId="0" fontId="8" fillId="52" borderId="1248" applyNumberFormat="0" applyFont="0" applyAlignment="0" applyProtection="0"/>
    <xf numFmtId="0" fontId="20" fillId="0" borderId="1483">
      <alignment horizontal="left" vertical="center"/>
    </xf>
    <xf numFmtId="0" fontId="20" fillId="0" borderId="1380">
      <alignment horizontal="left" vertical="center"/>
    </xf>
    <xf numFmtId="3" fontId="9" fillId="2" borderId="912" applyNumberFormat="0" applyFont="0" applyFill="0" applyBorder="0" applyAlignment="0" applyProtection="0">
      <alignment horizontal="center" vertical="center" wrapText="1"/>
    </xf>
    <xf numFmtId="37" fontId="108" fillId="0" borderId="1163" applyAlignment="0"/>
    <xf numFmtId="245" fontId="137" fillId="6" borderId="7" applyNumberFormat="0" applyFont="0" applyBorder="0" applyAlignment="0">
      <alignment horizontal="center"/>
      <protection locked="0"/>
    </xf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350" fillId="80" borderId="0" applyNumberFormat="0" applyBorder="0" applyAlignment="0" applyProtection="0"/>
    <xf numFmtId="0" fontId="127" fillId="0" borderId="0"/>
    <xf numFmtId="0" fontId="90" fillId="0" borderId="0"/>
    <xf numFmtId="0" fontId="20" fillId="0" borderId="820">
      <alignment horizontal="left" vertical="center"/>
    </xf>
    <xf numFmtId="0" fontId="412" fillId="0" borderId="958" applyNumberFormat="0" applyFill="0" applyAlignment="0" applyProtection="0">
      <alignment vertical="center"/>
    </xf>
    <xf numFmtId="0" fontId="20" fillId="0" borderId="667">
      <alignment horizontal="left" vertical="center"/>
    </xf>
    <xf numFmtId="245" fontId="137" fillId="6" borderId="7" applyNumberFormat="0" applyFont="0" applyBorder="0" applyAlignment="0">
      <alignment horizontal="center"/>
      <protection locked="0"/>
    </xf>
    <xf numFmtId="245" fontId="137" fillId="6" borderId="7" applyNumberFormat="0" applyFont="0" applyBorder="0" applyAlignment="0">
      <alignment horizontal="center"/>
      <protection locked="0"/>
    </xf>
    <xf numFmtId="0" fontId="108" fillId="0" borderId="950">
      <alignment vertical="justify" wrapText="1"/>
    </xf>
    <xf numFmtId="0" fontId="263" fillId="61" borderId="1262" applyNumberFormat="0" applyAlignment="0" applyProtection="0"/>
    <xf numFmtId="297" fontId="90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0" fontId="90" fillId="0" borderId="0"/>
    <xf numFmtId="0" fontId="127" fillId="0" borderId="0"/>
    <xf numFmtId="0" fontId="412" fillId="0" borderId="662" applyNumberFormat="0" applyFill="0" applyAlignment="0" applyProtection="0">
      <alignment vertical="center"/>
    </xf>
    <xf numFmtId="0" fontId="419" fillId="86" borderId="1312" applyNumberFormat="0" applyAlignment="0" applyProtection="0">
      <alignment vertical="center"/>
    </xf>
    <xf numFmtId="0" fontId="20" fillId="0" borderId="602">
      <alignment horizontal="left" vertical="center"/>
    </xf>
    <xf numFmtId="0" fontId="396" fillId="86" borderId="1441" applyNumberFormat="0" applyAlignment="0" applyProtection="0"/>
    <xf numFmtId="0" fontId="350" fillId="84" borderId="0" applyNumberFormat="0" applyBorder="0" applyAlignment="0" applyProtection="0"/>
    <xf numFmtId="0" fontId="20" fillId="0" borderId="680">
      <alignment horizontal="left" vertical="center"/>
    </xf>
    <xf numFmtId="0" fontId="412" fillId="0" borderId="822" applyNumberFormat="0" applyFill="0" applyAlignment="0" applyProtection="0">
      <alignment vertical="center"/>
    </xf>
    <xf numFmtId="245" fontId="127" fillId="0" borderId="0"/>
    <xf numFmtId="0" fontId="350" fillId="84" borderId="0" applyNumberFormat="0" applyBorder="0" applyAlignment="0" applyProtection="0"/>
    <xf numFmtId="0" fontId="349" fillId="87" borderId="1523" applyNumberFormat="0" applyFont="0" applyAlignment="0" applyProtection="0"/>
    <xf numFmtId="0" fontId="20" fillId="0" borderId="1217">
      <alignment horizontal="left" vertical="center"/>
    </xf>
    <xf numFmtId="0" fontId="20" fillId="0" borderId="1224">
      <alignment horizontal="left" vertical="center"/>
    </xf>
    <xf numFmtId="0" fontId="263" fillId="61" borderId="782" applyNumberFormat="0" applyAlignment="0" applyProtection="0"/>
    <xf numFmtId="0" fontId="396" fillId="86" borderId="769" applyNumberFormat="0" applyAlignment="0" applyProtection="0"/>
    <xf numFmtId="0" fontId="350" fillId="85" borderId="0" applyNumberFormat="0" applyBorder="0" applyAlignment="0" applyProtection="0"/>
    <xf numFmtId="0" fontId="377" fillId="86" borderId="1127" applyNumberFormat="0" applyAlignment="0" applyProtection="0"/>
    <xf numFmtId="245" fontId="94" fillId="0" borderId="0"/>
    <xf numFmtId="0" fontId="20" fillId="0" borderId="716">
      <alignment horizontal="left" vertical="center"/>
    </xf>
    <xf numFmtId="0" fontId="20" fillId="0" borderId="1648">
      <alignment horizontal="left" vertical="center"/>
    </xf>
    <xf numFmtId="3" fontId="9" fillId="2" borderId="1257" applyNumberFormat="0" applyFont="0" applyFill="0" applyBorder="0" applyAlignment="0" applyProtection="0">
      <alignment horizontal="center" vertical="center" wrapText="1"/>
    </xf>
    <xf numFmtId="0" fontId="350" fillId="83" borderId="0" applyNumberFormat="0" applyBorder="0" applyAlignment="0" applyProtection="0"/>
    <xf numFmtId="37" fontId="108" fillId="0" borderId="1754" applyAlignment="0"/>
    <xf numFmtId="0" fontId="90" fillId="0" borderId="0"/>
    <xf numFmtId="0" fontId="127" fillId="0" borderId="0"/>
    <xf numFmtId="298" fontId="122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413" fillId="73" borderId="981" applyNumberFormat="0" applyAlignment="0" applyProtection="0">
      <alignment vertical="center"/>
    </xf>
    <xf numFmtId="0" fontId="90" fillId="0" borderId="0"/>
    <xf numFmtId="0" fontId="274" fillId="61" borderId="742" applyNumberFormat="0" applyAlignment="0" applyProtection="0"/>
    <xf numFmtId="298" fontId="122" fillId="0" borderId="0" applyFont="0" applyFill="0" applyBorder="0" applyAlignment="0" applyProtection="0"/>
    <xf numFmtId="0" fontId="350" fillId="80" borderId="0" applyNumberFormat="0" applyBorder="0" applyAlignment="0" applyProtection="0"/>
    <xf numFmtId="3" fontId="9" fillId="2" borderId="1250" applyNumberFormat="0" applyFont="0" applyFill="0" applyBorder="0" applyAlignment="0" applyProtection="0">
      <alignment horizontal="center" vertical="center" wrapText="1"/>
    </xf>
    <xf numFmtId="0" fontId="274" fillId="61" borderId="1284" applyNumberFormat="0" applyAlignment="0" applyProtection="0"/>
    <xf numFmtId="245" fontId="127" fillId="0" borderId="0"/>
    <xf numFmtId="0" fontId="350" fillId="79" borderId="0" applyNumberFormat="0" applyBorder="0" applyAlignment="0" applyProtection="0"/>
    <xf numFmtId="0" fontId="377" fillId="86" borderId="664" applyNumberFormat="0" applyAlignment="0" applyProtection="0"/>
    <xf numFmtId="0" fontId="274" fillId="61" borderId="665" applyNumberFormat="0" applyAlignment="0" applyProtection="0"/>
    <xf numFmtId="245" fontId="94" fillId="0" borderId="0"/>
    <xf numFmtId="245" fontId="127" fillId="0" borderId="0"/>
    <xf numFmtId="0" fontId="350" fillId="85" borderId="0" applyNumberFormat="0" applyBorder="0" applyAlignment="0" applyProtection="0"/>
    <xf numFmtId="0" fontId="90" fillId="0" borderId="0"/>
    <xf numFmtId="298" fontId="122" fillId="0" borderId="0" applyFont="0" applyFill="0" applyBorder="0" applyAlignment="0" applyProtection="0"/>
    <xf numFmtId="0" fontId="20" fillId="0" borderId="1408">
      <alignment horizontal="left" vertical="center"/>
    </xf>
    <xf numFmtId="3" fontId="9" fillId="2" borderId="1313" applyNumberFormat="0" applyFont="0" applyFill="0" applyBorder="0" applyAlignment="0" applyProtection="0">
      <alignment horizontal="center" vertical="center" wrapText="1"/>
    </xf>
    <xf numFmtId="0" fontId="377" fillId="86" borderId="1311" applyNumberFormat="0" applyAlignment="0" applyProtection="0"/>
    <xf numFmtId="245" fontId="94" fillId="0" borderId="0"/>
    <xf numFmtId="0" fontId="350" fillId="79" borderId="0" applyNumberFormat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0" fontId="90" fillId="0" borderId="0"/>
    <xf numFmtId="0" fontId="350" fillId="80" borderId="0" applyNumberFormat="0" applyBorder="0" applyAlignment="0" applyProtection="0"/>
    <xf numFmtId="0" fontId="108" fillId="0" borderId="978">
      <alignment vertical="justify" wrapText="1"/>
    </xf>
    <xf numFmtId="3" fontId="9" fillId="2" borderId="666" applyNumberFormat="0" applyFont="0" applyFill="0" applyBorder="0" applyAlignment="0" applyProtection="0">
      <alignment horizontal="center" vertical="center" wrapText="1"/>
    </xf>
    <xf numFmtId="0" fontId="90" fillId="0" borderId="0"/>
    <xf numFmtId="0" fontId="45" fillId="0" borderId="0"/>
    <xf numFmtId="0" fontId="20" fillId="0" borderId="1421">
      <alignment horizontal="left" vertical="center"/>
    </xf>
    <xf numFmtId="0" fontId="274" fillId="61" borderId="565" applyNumberFormat="0" applyAlignment="0" applyProtection="0"/>
    <xf numFmtId="0" fontId="20" fillId="0" borderId="1278">
      <alignment horizontal="left" vertical="center"/>
    </xf>
    <xf numFmtId="3" fontId="9" fillId="2" borderId="756" applyNumberFormat="0" applyFont="0" applyFill="0" applyBorder="0" applyAlignment="0" applyProtection="0">
      <alignment horizontal="center" vertical="center" wrapText="1"/>
    </xf>
    <xf numFmtId="0" fontId="350" fillId="80" borderId="0" applyNumberFormat="0" applyBorder="0" applyAlignment="0" applyProtection="0"/>
    <xf numFmtId="0" fontId="20" fillId="0" borderId="1380">
      <alignment horizontal="left" vertical="center"/>
    </xf>
    <xf numFmtId="0" fontId="90" fillId="0" borderId="0"/>
    <xf numFmtId="245" fontId="94" fillId="0" borderId="0"/>
    <xf numFmtId="297" fontId="90" fillId="0" borderId="0" applyFont="0" applyFill="0" applyBorder="0" applyAlignment="0" applyProtection="0"/>
    <xf numFmtId="0" fontId="108" fillId="0" borderId="1061">
      <alignment vertical="justify" wrapText="1"/>
    </xf>
    <xf numFmtId="0" fontId="419" fillId="86" borderId="699" applyNumberFormat="0" applyAlignment="0" applyProtection="0">
      <alignment vertical="center"/>
    </xf>
    <xf numFmtId="0" fontId="377" fillId="86" borderId="1007" applyNumberFormat="0" applyAlignment="0" applyProtection="0"/>
    <xf numFmtId="0" fontId="20" fillId="0" borderId="654">
      <alignment horizontal="left" vertical="center"/>
    </xf>
    <xf numFmtId="245" fontId="137" fillId="6" borderId="7" applyNumberFormat="0" applyFont="0" applyBorder="0" applyAlignment="0">
      <alignment horizontal="center"/>
      <protection locked="0"/>
    </xf>
    <xf numFmtId="0" fontId="419" fillId="86" borderId="1128" applyNumberFormat="0" applyAlignment="0" applyProtection="0">
      <alignment vertical="center"/>
    </xf>
    <xf numFmtId="297" fontId="90" fillId="0" borderId="0" applyFont="0" applyFill="0" applyBorder="0" applyAlignment="0" applyProtection="0"/>
    <xf numFmtId="0" fontId="419" fillId="86" borderId="665" applyNumberFormat="0" applyAlignment="0" applyProtection="0">
      <alignment vertical="center"/>
    </xf>
    <xf numFmtId="245" fontId="20" fillId="0" borderId="970">
      <alignment horizontal="left" vertical="center"/>
    </xf>
    <xf numFmtId="298" fontId="122" fillId="0" borderId="0" applyFont="0" applyFill="0" applyBorder="0" applyAlignment="0" applyProtection="0"/>
    <xf numFmtId="0" fontId="350" fillId="79" borderId="0" applyNumberFormat="0" applyBorder="0" applyAlignment="0" applyProtection="0"/>
    <xf numFmtId="0" fontId="350" fillId="79" borderId="0" applyNumberFormat="0" applyBorder="0" applyAlignment="0" applyProtection="0"/>
    <xf numFmtId="0" fontId="350" fillId="82" borderId="0" applyNumberFormat="0" applyBorder="0" applyAlignment="0" applyProtection="0"/>
    <xf numFmtId="3" fontId="9" fillId="2" borderId="1647" applyNumberFormat="0" applyFont="0" applyFill="0" applyBorder="0" applyAlignment="0" applyProtection="0">
      <alignment horizontal="center" vertical="center" wrapText="1"/>
    </xf>
    <xf numFmtId="0" fontId="20" fillId="0" borderId="1429">
      <alignment horizontal="left" vertical="center"/>
    </xf>
    <xf numFmtId="0" fontId="20" fillId="0" borderId="1547">
      <alignment horizontal="left" vertical="center"/>
    </xf>
    <xf numFmtId="0" fontId="350" fillId="82" borderId="0" applyNumberFormat="0" applyBorder="0" applyAlignment="0" applyProtection="0"/>
    <xf numFmtId="0" fontId="20" fillId="0" borderId="1704">
      <alignment horizontal="left" vertical="center"/>
    </xf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9" fontId="6" fillId="0" borderId="0" applyFont="0" applyFill="0" applyBorder="0" applyAlignment="0" applyProtection="0">
      <alignment vertical="center"/>
    </xf>
    <xf numFmtId="3" fontId="9" fillId="2" borderId="687" applyNumberFormat="0" applyFont="0" applyFill="0" applyBorder="0" applyAlignment="0" applyProtection="0">
      <alignment horizontal="center" vertical="center" wrapText="1"/>
    </xf>
    <xf numFmtId="0" fontId="350" fillId="85" borderId="0" applyNumberFormat="0" applyBorder="0" applyAlignment="0" applyProtection="0"/>
    <xf numFmtId="0" fontId="350" fillId="83" borderId="0" applyNumberFormat="0" applyBorder="0" applyAlignment="0" applyProtection="0"/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37" fontId="108" fillId="0" borderId="555" applyAlignment="0"/>
    <xf numFmtId="0" fontId="413" fillId="73" borderId="1487" applyNumberFormat="0" applyAlignment="0" applyProtection="0">
      <alignment vertical="center"/>
    </xf>
    <xf numFmtId="0" fontId="20" fillId="0" borderId="1704">
      <alignment horizontal="left" vertical="center"/>
    </xf>
    <xf numFmtId="0" fontId="350" fillId="83" borderId="0" applyNumberFormat="0" applyBorder="0" applyAlignment="0" applyProtection="0"/>
    <xf numFmtId="0" fontId="127" fillId="0" borderId="0"/>
    <xf numFmtId="245" fontId="94" fillId="0" borderId="0"/>
    <xf numFmtId="0" fontId="350" fillId="85" borderId="0" applyNumberFormat="0" applyBorder="0" applyAlignment="0" applyProtection="0"/>
    <xf numFmtId="0" fontId="90" fillId="0" borderId="0"/>
    <xf numFmtId="0" fontId="350" fillId="82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3" borderId="0" applyNumberFormat="0" applyBorder="0" applyAlignment="0" applyProtection="0"/>
    <xf numFmtId="0" fontId="274" fillId="61" borderId="1179" applyNumberFormat="0" applyAlignment="0" applyProtection="0"/>
    <xf numFmtId="0" fontId="396" fillId="86" borderId="678" applyNumberFormat="0" applyAlignment="0" applyProtection="0"/>
    <xf numFmtId="0" fontId="377" fillId="86" borderId="802" applyNumberFormat="0" applyAlignment="0" applyProtection="0"/>
    <xf numFmtId="0" fontId="396" fillId="86" borderId="1249" applyNumberFormat="0" applyAlignment="0" applyProtection="0"/>
    <xf numFmtId="0" fontId="127" fillId="0" borderId="0"/>
    <xf numFmtId="0" fontId="20" fillId="0" borderId="1511">
      <alignment horizontal="left" vertical="center"/>
    </xf>
    <xf numFmtId="0" fontId="20" fillId="0" borderId="827">
      <alignment horizontal="left" vertical="center"/>
    </xf>
    <xf numFmtId="0" fontId="350" fillId="85" borderId="0" applyNumberFormat="0" applyBorder="0" applyAlignment="0" applyProtection="0"/>
    <xf numFmtId="0" fontId="90" fillId="0" borderId="0"/>
    <xf numFmtId="0" fontId="20" fillId="0" borderId="667">
      <alignment horizontal="left" vertical="center"/>
    </xf>
    <xf numFmtId="245" fontId="94" fillId="0" borderId="0"/>
    <xf numFmtId="0" fontId="20" fillId="0" borderId="1160">
      <alignment horizontal="left" vertical="center"/>
    </xf>
    <xf numFmtId="0" fontId="108" fillId="0" borderId="1068">
      <alignment vertical="justify" wrapText="1"/>
    </xf>
    <xf numFmtId="0" fontId="412" fillId="0" borderId="646" applyNumberFormat="0" applyFill="0" applyAlignment="0" applyProtection="0">
      <alignment vertical="center"/>
    </xf>
    <xf numFmtId="0" fontId="419" fillId="86" borderId="905" applyNumberFormat="0" applyAlignment="0" applyProtection="0">
      <alignment vertical="center"/>
    </xf>
    <xf numFmtId="0" fontId="20" fillId="0" borderId="1168">
      <alignment horizontal="left" vertical="center"/>
    </xf>
    <xf numFmtId="0" fontId="20" fillId="0" borderId="730">
      <alignment horizontal="left" vertical="center"/>
    </xf>
    <xf numFmtId="0" fontId="350" fillId="80" borderId="0" applyNumberFormat="0" applyBorder="0" applyAlignment="0" applyProtection="0"/>
    <xf numFmtId="0" fontId="20" fillId="0" borderId="984">
      <alignment horizontal="left" vertical="center"/>
    </xf>
    <xf numFmtId="0" fontId="20" fillId="0" borderId="701">
      <alignment horizontal="left" vertical="center"/>
    </xf>
    <xf numFmtId="0" fontId="20" fillId="0" borderId="763">
      <alignment horizontal="left" vertical="center"/>
    </xf>
    <xf numFmtId="0" fontId="406" fillId="86" borderId="795" applyNumberFormat="0" applyAlignment="0" applyProtection="0">
      <alignment vertical="center"/>
    </xf>
    <xf numFmtId="37" fontId="108" fillId="0" borderId="691" applyAlignment="0"/>
    <xf numFmtId="0" fontId="274" fillId="61" borderId="1222" applyNumberFormat="0" applyAlignment="0" applyProtection="0"/>
    <xf numFmtId="245" fontId="127" fillId="0" borderId="0"/>
    <xf numFmtId="245" fontId="20" fillId="0" borderId="1661">
      <alignment horizontal="left" vertical="center"/>
    </xf>
    <xf numFmtId="0" fontId="350" fillId="85" borderId="0" applyNumberFormat="0" applyBorder="0" applyAlignment="0" applyProtection="0"/>
    <xf numFmtId="0" fontId="350" fillId="82" borderId="0" applyNumberFormat="0" applyBorder="0" applyAlignment="0" applyProtection="0"/>
    <xf numFmtId="0" fontId="263" fillId="61" borderId="1185" applyNumberFormat="0" applyAlignment="0" applyProtection="0"/>
    <xf numFmtId="245" fontId="94" fillId="0" borderId="0"/>
    <xf numFmtId="0" fontId="413" fillId="73" borderId="741" applyNumberFormat="0" applyAlignment="0" applyProtection="0">
      <alignment vertical="center"/>
    </xf>
    <xf numFmtId="0" fontId="350" fillId="83" borderId="0" applyNumberFormat="0" applyBorder="0" applyAlignment="0" applyProtection="0"/>
    <xf numFmtId="0" fontId="20" fillId="0" borderId="688">
      <alignment horizontal="left" vertical="center"/>
    </xf>
    <xf numFmtId="0" fontId="350" fillId="79" borderId="0" applyNumberFormat="0" applyBorder="0" applyAlignment="0" applyProtection="0"/>
    <xf numFmtId="0" fontId="20" fillId="0" borderId="1723">
      <alignment horizontal="left" vertical="center"/>
    </xf>
    <xf numFmtId="0" fontId="350" fillId="84" borderId="0" applyNumberFormat="0" applyBorder="0" applyAlignment="0" applyProtection="0"/>
    <xf numFmtId="0" fontId="406" fillId="86" borderId="713" applyNumberFormat="0" applyAlignment="0" applyProtection="0">
      <alignment vertical="center"/>
    </xf>
    <xf numFmtId="0" fontId="274" fillId="61" borderId="1036" applyNumberFormat="0" applyAlignment="0" applyProtection="0"/>
    <xf numFmtId="0" fontId="350" fillId="79" borderId="0" applyNumberFormat="0" applyBorder="0" applyAlignment="0" applyProtection="0"/>
    <xf numFmtId="0" fontId="20" fillId="0" borderId="1271">
      <alignment horizontal="left" vertical="center"/>
    </xf>
    <xf numFmtId="0" fontId="350" fillId="80" borderId="0" applyNumberFormat="0" applyBorder="0" applyAlignment="0" applyProtection="0"/>
    <xf numFmtId="0" fontId="350" fillId="82" borderId="0" applyNumberFormat="0" applyBorder="0" applyAlignment="0" applyProtection="0"/>
    <xf numFmtId="0" fontId="350" fillId="85" borderId="0" applyNumberFormat="0" applyBorder="0" applyAlignment="0" applyProtection="0"/>
    <xf numFmtId="0" fontId="350" fillId="79" borderId="0" applyNumberFormat="0" applyBorder="0" applyAlignment="0" applyProtection="0"/>
    <xf numFmtId="0" fontId="350" fillId="82" borderId="0" applyNumberFormat="0" applyBorder="0" applyAlignment="0" applyProtection="0"/>
    <xf numFmtId="0" fontId="350" fillId="85" borderId="0" applyNumberFormat="0" applyBorder="0" applyAlignment="0" applyProtection="0"/>
    <xf numFmtId="0" fontId="396" fillId="86" borderId="686" applyNumberFormat="0" applyAlignment="0" applyProtection="0"/>
    <xf numFmtId="3" fontId="9" fillId="2" borderId="1553" applyNumberFormat="0" applyFont="0" applyFill="0" applyBorder="0" applyAlignment="0" applyProtection="0">
      <alignment horizontal="center" vertical="center" wrapText="1"/>
    </xf>
    <xf numFmtId="0" fontId="350" fillId="79" borderId="0" applyNumberFormat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0" fontId="350" fillId="80" borderId="0" applyNumberFormat="0" applyBorder="0" applyAlignment="0" applyProtection="0"/>
    <xf numFmtId="0" fontId="350" fillId="84" borderId="0" applyNumberFormat="0" applyBorder="0" applyAlignment="0" applyProtection="0"/>
    <xf numFmtId="0" fontId="20" fillId="0" borderId="602">
      <alignment horizontal="left" vertical="center"/>
    </xf>
    <xf numFmtId="0" fontId="20" fillId="0" borderId="941">
      <alignment horizontal="left" vertical="center"/>
    </xf>
    <xf numFmtId="0" fontId="406" fillId="86" borderId="734" applyNumberFormat="0" applyAlignment="0" applyProtection="0">
      <alignment vertical="center"/>
    </xf>
    <xf numFmtId="0" fontId="350" fillId="84" borderId="0" applyNumberFormat="0" applyBorder="0" applyAlignment="0" applyProtection="0"/>
    <xf numFmtId="0" fontId="20" fillId="0" borderId="1140">
      <alignment horizontal="left" vertical="center"/>
    </xf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413" fillId="73" borderId="445" applyNumberFormat="0" applyAlignment="0" applyProtection="0">
      <alignment vertical="center"/>
    </xf>
    <xf numFmtId="3" fontId="9" fillId="2" borderId="1689" applyNumberFormat="0" applyFont="0" applyFill="0" applyBorder="0" applyAlignment="0" applyProtection="0">
      <alignment horizontal="center" vertical="center" wrapText="1"/>
    </xf>
    <xf numFmtId="0" fontId="20" fillId="0" borderId="1189">
      <alignment horizontal="left" vertical="center"/>
    </xf>
    <xf numFmtId="0" fontId="350" fillId="84" borderId="0" applyNumberFormat="0" applyBorder="0" applyAlignment="0" applyProtection="0"/>
    <xf numFmtId="0" fontId="20" fillId="0" borderId="650">
      <alignment horizontal="left" vertical="center"/>
    </xf>
    <xf numFmtId="0" fontId="413" fillId="73" borderId="1701" applyNumberFormat="0" applyAlignment="0" applyProtection="0">
      <alignment vertical="center"/>
    </xf>
    <xf numFmtId="245" fontId="20" fillId="0" borderId="894">
      <alignment horizontal="left" vertical="center"/>
    </xf>
    <xf numFmtId="0" fontId="20" fillId="0" borderId="1421">
      <alignment horizontal="left" vertical="center"/>
    </xf>
    <xf numFmtId="0" fontId="396" fillId="86" borderId="671" applyNumberFormat="0" applyAlignment="0" applyProtection="0"/>
    <xf numFmtId="0" fontId="350" fillId="80" borderId="0" applyNumberFormat="0" applyBorder="0" applyAlignment="0" applyProtection="0"/>
    <xf numFmtId="0" fontId="419" fillId="86" borderId="1608" applyNumberFormat="0" applyAlignment="0" applyProtection="0">
      <alignment vertical="center"/>
    </xf>
    <xf numFmtId="298" fontId="122" fillId="0" borderId="0" applyFont="0" applyFill="0" applyBorder="0" applyAlignment="0" applyProtection="0"/>
    <xf numFmtId="0" fontId="377" fillId="86" borderId="817" applyNumberFormat="0" applyAlignment="0" applyProtection="0"/>
    <xf numFmtId="0" fontId="263" fillId="61" borderId="775" applyNumberFormat="0" applyAlignment="0" applyProtection="0"/>
    <xf numFmtId="0" fontId="8" fillId="87" borderId="685" applyNumberFormat="0" applyFont="0" applyAlignment="0" applyProtection="0">
      <alignment vertical="center"/>
    </xf>
    <xf numFmtId="3" fontId="9" fillId="2" borderId="694" applyNumberFormat="0" applyFont="0" applyFill="0" applyBorder="0" applyAlignment="0" applyProtection="0">
      <alignment horizontal="center" vertical="center" wrapText="1"/>
    </xf>
    <xf numFmtId="0" fontId="350" fillId="83" borderId="0" applyNumberFormat="0" applyBorder="0" applyAlignment="0" applyProtection="0"/>
    <xf numFmtId="0" fontId="8" fillId="0" borderId="0" applyFont="0" applyFill="0" applyBorder="0" applyAlignment="0" applyProtection="0"/>
    <xf numFmtId="245" fontId="127" fillId="0" borderId="0"/>
    <xf numFmtId="0" fontId="127" fillId="0" borderId="0"/>
    <xf numFmtId="3" fontId="9" fillId="2" borderId="1560" applyNumberFormat="0" applyFont="0" applyFill="0" applyBorder="0" applyAlignment="0" applyProtection="0">
      <alignment horizontal="center" vertical="center" wrapText="1"/>
    </xf>
    <xf numFmtId="0" fontId="350" fillId="85" borderId="0" applyNumberFormat="0" applyBorder="0" applyAlignment="0" applyProtection="0"/>
    <xf numFmtId="0" fontId="20" fillId="0" borderId="654">
      <alignment horizontal="left" vertical="center"/>
    </xf>
    <xf numFmtId="0" fontId="127" fillId="0" borderId="0"/>
    <xf numFmtId="0" fontId="413" fillId="73" borderId="904" applyNumberFormat="0" applyAlignment="0" applyProtection="0">
      <alignment vertical="center"/>
    </xf>
    <xf numFmtId="245" fontId="137" fillId="6" borderId="7" applyNumberFormat="0" applyFont="0" applyBorder="0" applyAlignment="0">
      <alignment horizontal="center"/>
      <protection locked="0"/>
    </xf>
    <xf numFmtId="0" fontId="413" fillId="73" borderId="802" applyNumberFormat="0" applyAlignment="0" applyProtection="0">
      <alignment vertical="center"/>
    </xf>
    <xf numFmtId="245" fontId="94" fillId="0" borderId="0"/>
    <xf numFmtId="3" fontId="9" fillId="2" borderId="1386" applyNumberFormat="0" applyFont="0" applyFill="0" applyBorder="0" applyAlignment="0" applyProtection="0">
      <alignment horizontal="center" vertical="center" wrapText="1"/>
    </xf>
    <xf numFmtId="0" fontId="350" fillId="84" borderId="0" applyNumberFormat="0" applyBorder="0" applyAlignment="0" applyProtection="0"/>
    <xf numFmtId="0" fontId="350" fillId="84" borderId="0" applyNumberFormat="0" applyBorder="0" applyAlignment="0" applyProtection="0"/>
    <xf numFmtId="0" fontId="20" fillId="0" borderId="673">
      <alignment horizontal="left" vertical="center"/>
    </xf>
    <xf numFmtId="0" fontId="20" fillId="0" borderId="1196">
      <alignment horizontal="left" vertical="center"/>
    </xf>
    <xf numFmtId="3" fontId="9" fillId="2" borderId="819" applyNumberFormat="0" applyFont="0" applyFill="0" applyBorder="0" applyAlignment="0" applyProtection="0">
      <alignment horizontal="center" vertical="center" wrapText="1"/>
    </xf>
    <xf numFmtId="0" fontId="90" fillId="0" borderId="0"/>
    <xf numFmtId="0" fontId="20" fillId="0" borderId="654">
      <alignment horizontal="left" vertical="center"/>
    </xf>
    <xf numFmtId="0" fontId="90" fillId="0" borderId="0"/>
    <xf numFmtId="0" fontId="413" fillId="73" borderId="754" applyNumberFormat="0" applyAlignment="0" applyProtection="0">
      <alignment vertical="center"/>
    </xf>
    <xf numFmtId="3" fontId="9" fillId="2" borderId="1010" applyNumberFormat="0" applyFont="0" applyFill="0" applyBorder="0" applyAlignment="0" applyProtection="0">
      <alignment horizontal="center" vertical="center" wrapText="1"/>
    </xf>
    <xf numFmtId="268" fontId="212" fillId="0" borderId="0" applyFont="0" applyFill="0" applyBorder="0" applyAlignment="0" applyProtection="0">
      <alignment vertical="center"/>
    </xf>
    <xf numFmtId="0" fontId="274" fillId="61" borderId="1385" applyNumberFormat="0" applyAlignment="0" applyProtection="0"/>
    <xf numFmtId="0" fontId="263" fillId="61" borderId="1495" applyNumberFormat="0" applyAlignment="0" applyProtection="0"/>
    <xf numFmtId="0" fontId="263" fillId="61" borderId="1487" applyNumberFormat="0" applyAlignment="0" applyProtection="0"/>
    <xf numFmtId="9" fontId="212" fillId="0" borderId="0" applyFont="0" applyFill="0" applyBorder="0" applyAlignment="0" applyProtection="0">
      <alignment vertical="center"/>
    </xf>
    <xf numFmtId="0" fontId="274" fillId="61" borderId="1179" applyNumberFormat="0" applyAlignment="0" applyProtection="0"/>
    <xf numFmtId="0" fontId="20" fillId="0" borderId="602">
      <alignment horizontal="left" vertical="center"/>
    </xf>
    <xf numFmtId="3" fontId="9" fillId="2" borderId="833" applyNumberFormat="0" applyFont="0" applyFill="0" applyBorder="0" applyAlignment="0" applyProtection="0">
      <alignment horizontal="center" vertical="center" wrapText="1"/>
    </xf>
    <xf numFmtId="245" fontId="127" fillId="0" borderId="0"/>
    <xf numFmtId="245" fontId="94" fillId="0" borderId="0"/>
    <xf numFmtId="298" fontId="122" fillId="0" borderId="0" applyFont="0" applyFill="0" applyBorder="0" applyAlignment="0" applyProtection="0"/>
    <xf numFmtId="0" fontId="90" fillId="0" borderId="0"/>
    <xf numFmtId="0" fontId="127" fillId="0" borderId="0"/>
    <xf numFmtId="297" fontId="90" fillId="0" borderId="0" applyFont="0" applyFill="0" applyBorder="0" applyAlignment="0" applyProtection="0"/>
    <xf numFmtId="0" fontId="350" fillId="82" borderId="0" applyNumberFormat="0" applyBorder="0" applyAlignment="0" applyProtection="0"/>
    <xf numFmtId="298" fontId="122" fillId="0" borderId="0" applyFont="0" applyFill="0" applyBorder="0" applyAlignment="0" applyProtection="0"/>
    <xf numFmtId="0" fontId="413" fillId="73" borderId="571" applyNumberFormat="0" applyAlignment="0" applyProtection="0">
      <alignment vertical="center"/>
    </xf>
    <xf numFmtId="0" fontId="20" fillId="0" borderId="673">
      <alignment horizontal="left" vertical="center"/>
    </xf>
    <xf numFmtId="0" fontId="350" fillId="84" borderId="0" applyNumberFormat="0" applyBorder="0" applyAlignment="0" applyProtection="0"/>
    <xf numFmtId="0" fontId="90" fillId="0" borderId="0"/>
    <xf numFmtId="0" fontId="413" fillId="73" borderId="1652" applyNumberFormat="0" applyAlignment="0" applyProtection="0">
      <alignment vertical="center"/>
    </xf>
    <xf numFmtId="0" fontId="350" fillId="80" borderId="0" applyNumberFormat="0" applyBorder="0" applyAlignment="0" applyProtection="0"/>
    <xf numFmtId="0" fontId="20" fillId="0" borderId="688">
      <alignment horizontal="left" vertical="center"/>
    </xf>
    <xf numFmtId="0" fontId="274" fillId="61" borderId="1235" applyNumberFormat="0" applyAlignment="0" applyProtection="0"/>
    <xf numFmtId="0" fontId="396" fillId="86" borderId="735" applyNumberFormat="0" applyAlignment="0" applyProtection="0"/>
    <xf numFmtId="0" fontId="350" fillId="80" borderId="0" applyNumberFormat="0" applyBorder="0" applyAlignment="0" applyProtection="0"/>
    <xf numFmtId="0" fontId="350" fillId="83" borderId="0" applyNumberFormat="0" applyBorder="0" applyAlignment="0" applyProtection="0"/>
    <xf numFmtId="3" fontId="9" fillId="2" borderId="672" applyNumberFormat="0" applyFont="0" applyFill="0" applyBorder="0" applyAlignment="0" applyProtection="0">
      <alignment horizontal="center" vertical="center" wrapText="1"/>
    </xf>
    <xf numFmtId="0" fontId="396" fillId="86" borderId="839" applyNumberFormat="0" applyAlignment="0" applyProtection="0"/>
    <xf numFmtId="0" fontId="350" fillId="79" borderId="0" applyNumberFormat="0" applyBorder="0" applyAlignment="0" applyProtection="0"/>
    <xf numFmtId="245" fontId="20" fillId="0" borderId="688">
      <alignment horizontal="left" vertical="center"/>
    </xf>
    <xf numFmtId="245" fontId="137" fillId="6" borderId="7" applyNumberFormat="0" applyFont="0" applyBorder="0" applyAlignment="0">
      <alignment horizontal="center"/>
      <protection locked="0"/>
    </xf>
    <xf numFmtId="0" fontId="350" fillId="79" borderId="0" applyNumberFormat="0" applyBorder="0" applyAlignment="0" applyProtection="0"/>
    <xf numFmtId="0" fontId="350" fillId="83" borderId="0" applyNumberFormat="0" applyBorder="0" applyAlignment="0" applyProtection="0"/>
    <xf numFmtId="3" fontId="9" fillId="2" borderId="1202" applyNumberFormat="0" applyFont="0" applyFill="0" applyBorder="0" applyAlignment="0" applyProtection="0">
      <alignment horizontal="center" vertical="center" wrapText="1"/>
    </xf>
    <xf numFmtId="0" fontId="20" fillId="0" borderId="1046">
      <alignment horizontal="left" vertical="center"/>
    </xf>
    <xf numFmtId="0" fontId="396" fillId="86" borderId="1391" applyNumberFormat="0" applyAlignment="0" applyProtection="0"/>
    <xf numFmtId="0" fontId="20" fillId="0" borderId="654">
      <alignment horizontal="left" vertical="center"/>
    </xf>
    <xf numFmtId="0" fontId="20" fillId="0" borderId="1160">
      <alignment horizontal="left" vertical="center"/>
    </xf>
    <xf numFmtId="245" fontId="137" fillId="6" borderId="7" applyNumberFormat="0" applyFont="0" applyBorder="0" applyAlignment="0">
      <alignment horizontal="center"/>
      <protection locked="0"/>
    </xf>
    <xf numFmtId="0" fontId="377" fillId="86" borderId="1172" applyNumberFormat="0" applyAlignment="0" applyProtection="0"/>
    <xf numFmtId="245" fontId="127" fillId="0" borderId="0"/>
    <xf numFmtId="0" fontId="20" fillId="0" borderId="928">
      <alignment horizontal="left" vertical="center"/>
    </xf>
    <xf numFmtId="0" fontId="20" fillId="0" borderId="1278">
      <alignment horizontal="left" vertical="center"/>
    </xf>
    <xf numFmtId="0" fontId="20" fillId="0" borderId="688">
      <alignment horizontal="left" vertical="center"/>
    </xf>
    <xf numFmtId="245" fontId="127" fillId="0" borderId="0"/>
    <xf numFmtId="245" fontId="45" fillId="0" borderId="0"/>
    <xf numFmtId="0" fontId="350" fillId="85" borderId="0" applyNumberFormat="0" applyBorder="0" applyAlignment="0" applyProtection="0"/>
    <xf numFmtId="0" fontId="396" fillId="86" borderId="1158" applyNumberFormat="0" applyAlignment="0" applyProtection="0"/>
    <xf numFmtId="0" fontId="350" fillId="85" borderId="0" applyNumberFormat="0" applyBorder="0" applyAlignment="0" applyProtection="0"/>
    <xf numFmtId="0" fontId="396" fillId="86" borderId="1138" applyNumberFormat="0" applyAlignment="0" applyProtection="0"/>
    <xf numFmtId="245" fontId="20" fillId="0" borderId="798">
      <alignment horizontal="left" vertical="center"/>
    </xf>
    <xf numFmtId="245" fontId="94" fillId="0" borderId="0"/>
    <xf numFmtId="297" fontId="90" fillId="0" borderId="0" applyFont="0" applyFill="0" applyBorder="0" applyAlignment="0" applyProtection="0"/>
    <xf numFmtId="37" fontId="108" fillId="0" borderId="1281" applyAlignment="0"/>
    <xf numFmtId="0" fontId="20" fillId="0" borderId="695">
      <alignment horizontal="left" vertical="center"/>
    </xf>
    <xf numFmtId="245" fontId="127" fillId="0" borderId="0"/>
    <xf numFmtId="0" fontId="377" fillId="86" borderId="606" applyNumberFormat="0" applyAlignment="0" applyProtection="0"/>
    <xf numFmtId="37" fontId="108" fillId="0" borderId="837" applyAlignment="0"/>
    <xf numFmtId="0" fontId="20" fillId="0" borderId="1457">
      <alignment horizontal="left" vertical="center"/>
    </xf>
    <xf numFmtId="37" fontId="108" fillId="0" borderId="1550" applyAlignment="0"/>
    <xf numFmtId="0" fontId="406" fillId="86" borderId="664" applyNumberFormat="0" applyAlignment="0" applyProtection="0">
      <alignment vertical="center"/>
    </xf>
    <xf numFmtId="0" fontId="127" fillId="0" borderId="0"/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0" fontId="20" fillId="0" borderId="1160">
      <alignment horizontal="left" vertical="center"/>
    </xf>
    <xf numFmtId="245" fontId="171" fillId="0" borderId="0"/>
    <xf numFmtId="0" fontId="274" fillId="61" borderId="1441" applyNumberFormat="0" applyAlignment="0" applyProtection="0"/>
    <xf numFmtId="245" fontId="20" fillId="0" borderId="660">
      <alignment horizontal="left" vertical="center"/>
    </xf>
    <xf numFmtId="245" fontId="137" fillId="6" borderId="7" applyNumberFormat="0" applyFont="0" applyBorder="0" applyAlignment="0">
      <alignment horizontal="center"/>
      <protection locked="0"/>
    </xf>
    <xf numFmtId="0" fontId="350" fillId="80" borderId="0" applyNumberFormat="0" applyBorder="0" applyAlignment="0" applyProtection="0"/>
    <xf numFmtId="0" fontId="350" fillId="83" borderId="0" applyNumberFormat="0" applyBorder="0" applyAlignment="0" applyProtection="0"/>
    <xf numFmtId="0" fontId="350" fillId="83" borderId="0" applyNumberFormat="0" applyBorder="0" applyAlignment="0" applyProtection="0"/>
    <xf numFmtId="0" fontId="20" fillId="0" borderId="695">
      <alignment horizontal="left" vertical="center"/>
    </xf>
    <xf numFmtId="0" fontId="377" fillId="86" borderId="775" applyNumberFormat="0" applyAlignment="0" applyProtection="0"/>
    <xf numFmtId="0" fontId="350" fillId="80" borderId="0" applyNumberFormat="0" applyBorder="0" applyAlignment="0" applyProtection="0"/>
    <xf numFmtId="0" fontId="396" fillId="86" borderId="811" applyNumberFormat="0" applyAlignment="0" applyProtection="0"/>
    <xf numFmtId="0" fontId="350" fillId="80" borderId="0" applyNumberFormat="0" applyBorder="0" applyAlignment="0" applyProtection="0"/>
    <xf numFmtId="0" fontId="20" fillId="0" borderId="650">
      <alignment horizontal="left" vertical="center"/>
    </xf>
    <xf numFmtId="0" fontId="350" fillId="83" borderId="0" applyNumberFormat="0" applyBorder="0" applyAlignment="0" applyProtection="0"/>
    <xf numFmtId="297" fontId="90" fillId="0" borderId="0" applyFont="0" applyFill="0" applyBorder="0" applyAlignment="0" applyProtection="0"/>
    <xf numFmtId="0" fontId="377" fillId="86" borderId="767" applyNumberFormat="0" applyAlignment="0" applyProtection="0"/>
    <xf numFmtId="0" fontId="350" fillId="82" borderId="0" applyNumberFormat="0" applyBorder="0" applyAlignment="0" applyProtection="0"/>
    <xf numFmtId="0" fontId="20" fillId="0" borderId="763">
      <alignment horizontal="left" vertical="center"/>
    </xf>
    <xf numFmtId="0" fontId="350" fillId="83" borderId="0" applyNumberFormat="0" applyBorder="0" applyAlignment="0" applyProtection="0"/>
    <xf numFmtId="0" fontId="90" fillId="0" borderId="0"/>
    <xf numFmtId="0" fontId="20" fillId="0" borderId="505">
      <alignment horizontal="left" vertical="center"/>
    </xf>
    <xf numFmtId="0" fontId="20" fillId="0" borderId="1210">
      <alignment horizontal="left" vertical="center"/>
    </xf>
    <xf numFmtId="0" fontId="350" fillId="82" borderId="0" applyNumberFormat="0" applyBorder="0" applyAlignment="0" applyProtection="0"/>
    <xf numFmtId="0" fontId="20" fillId="0" borderId="977">
      <alignment horizontal="left" vertical="center"/>
    </xf>
    <xf numFmtId="0" fontId="396" fillId="86" borderId="647" applyNumberFormat="0" applyAlignment="0" applyProtection="0"/>
    <xf numFmtId="0" fontId="413" fillId="73" borderId="692" applyNumberFormat="0" applyAlignment="0" applyProtection="0">
      <alignment vertical="center"/>
    </xf>
    <xf numFmtId="0" fontId="127" fillId="0" borderId="0"/>
    <xf numFmtId="0" fontId="350" fillId="85" borderId="0" applyNumberFormat="0" applyBorder="0" applyAlignment="0" applyProtection="0"/>
    <xf numFmtId="0" fontId="377" fillId="86" borderId="1447" applyNumberFormat="0" applyAlignment="0" applyProtection="0"/>
    <xf numFmtId="0" fontId="350" fillId="84" borderId="0" applyNumberFormat="0" applyBorder="0" applyAlignment="0" applyProtection="0"/>
    <xf numFmtId="0" fontId="20" fillId="0" borderId="695">
      <alignment horizontal="left" vertical="center"/>
    </xf>
    <xf numFmtId="0" fontId="20" fillId="0" borderId="771">
      <alignment horizontal="left" vertical="center"/>
    </xf>
    <xf numFmtId="3" fontId="9" fillId="2" borderId="1414" applyNumberFormat="0" applyFont="0" applyFill="0" applyBorder="0" applyAlignment="0" applyProtection="0">
      <alignment horizontal="center" vertical="center" wrapText="1"/>
    </xf>
    <xf numFmtId="0" fontId="350" fillId="80" borderId="0" applyNumberFormat="0" applyBorder="0" applyAlignment="0" applyProtection="0"/>
    <xf numFmtId="3" fontId="9" fillId="2" borderId="826" applyNumberFormat="0" applyFont="0" applyFill="0" applyBorder="0" applyAlignment="0" applyProtection="0">
      <alignment horizontal="center" vertical="center" wrapText="1"/>
    </xf>
    <xf numFmtId="0" fontId="20" fillId="0" borderId="1160">
      <alignment horizontal="left" vertical="center"/>
    </xf>
    <xf numFmtId="245" fontId="8" fillId="0" borderId="0"/>
    <xf numFmtId="0" fontId="20" fillId="0" borderId="1307">
      <alignment horizontal="left" vertical="center"/>
    </xf>
    <xf numFmtId="0" fontId="350" fillId="85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80" borderId="0" applyNumberFormat="0" applyBorder="0" applyAlignment="0" applyProtection="0"/>
    <xf numFmtId="0" fontId="20" fillId="0" borderId="1380">
      <alignment horizontal="left" vertical="center"/>
    </xf>
    <xf numFmtId="0" fontId="350" fillId="84" borderId="0" applyNumberFormat="0" applyBorder="0" applyAlignment="0" applyProtection="0"/>
    <xf numFmtId="37" fontId="108" fillId="0" borderId="1424" applyAlignment="0"/>
    <xf numFmtId="0" fontId="412" fillId="0" borderId="669" applyNumberFormat="0" applyFill="0" applyAlignment="0" applyProtection="0">
      <alignment vertical="center"/>
    </xf>
    <xf numFmtId="3" fontId="9" fillId="2" borderId="1250" applyNumberFormat="0" applyFont="0" applyFill="0" applyBorder="0" applyAlignment="0" applyProtection="0">
      <alignment horizontal="center" vertical="center" wrapText="1"/>
    </xf>
    <xf numFmtId="0" fontId="274" fillId="61" borderId="982" applyNumberFormat="0" applyAlignment="0" applyProtection="0"/>
    <xf numFmtId="0" fontId="20" fillId="0" borderId="813">
      <alignment horizontal="left" vertical="center"/>
    </xf>
    <xf numFmtId="0" fontId="127" fillId="0" borderId="0"/>
    <xf numFmtId="0" fontId="274" fillId="61" borderId="818" applyNumberFormat="0" applyAlignment="0" applyProtection="0"/>
    <xf numFmtId="0" fontId="274" fillId="61" borderId="1785" applyNumberFormat="0" applyAlignment="0" applyProtection="0"/>
    <xf numFmtId="0" fontId="350" fillId="82" borderId="0" applyNumberFormat="0" applyBorder="0" applyAlignment="0" applyProtection="0"/>
    <xf numFmtId="245" fontId="20" fillId="0" borderId="650">
      <alignment horizontal="left" vertical="center"/>
    </xf>
    <xf numFmtId="0" fontId="419" fillId="86" borderId="1736" applyNumberFormat="0" applyAlignment="0" applyProtection="0">
      <alignment vertical="center"/>
    </xf>
    <xf numFmtId="245" fontId="137" fillId="6" borderId="7" applyNumberFormat="0" applyFont="0" applyBorder="0" applyAlignment="0">
      <alignment horizontal="center"/>
      <protection locked="0"/>
    </xf>
    <xf numFmtId="245" fontId="137" fillId="6" borderId="7" applyNumberFormat="0" applyFont="0" applyBorder="0" applyAlignment="0">
      <alignment horizontal="center"/>
      <protection locked="0"/>
    </xf>
    <xf numFmtId="0" fontId="350" fillId="83" borderId="0" applyNumberFormat="0" applyBorder="0" applyAlignment="0" applyProtection="0"/>
    <xf numFmtId="0" fontId="413" fillId="73" borderId="1412" applyNumberFormat="0" applyAlignment="0" applyProtection="0">
      <alignment vertical="center"/>
    </xf>
    <xf numFmtId="0" fontId="20" fillId="0" borderId="1370">
      <alignment horizontal="left" vertical="center"/>
    </xf>
    <xf numFmtId="0" fontId="377" fillId="86" borderId="1624" applyNumberFormat="0" applyAlignment="0" applyProtection="0"/>
    <xf numFmtId="0" fontId="413" fillId="73" borderId="924" applyNumberFormat="0" applyAlignment="0" applyProtection="0">
      <alignment vertical="center"/>
    </xf>
    <xf numFmtId="0" fontId="350" fillId="83" borderId="0" applyNumberFormat="0" applyBorder="0" applyAlignment="0" applyProtection="0"/>
    <xf numFmtId="37" fontId="108" fillId="0" borderId="1150" applyAlignment="0"/>
    <xf numFmtId="0" fontId="377" fillId="86" borderId="960" applyNumberFormat="0" applyAlignment="0" applyProtection="0"/>
    <xf numFmtId="0" fontId="396" fillId="86" borderId="1715" applyNumberFormat="0" applyAlignment="0" applyProtection="0"/>
    <xf numFmtId="245" fontId="20" fillId="0" borderId="1661">
      <alignment horizontal="left" vertical="center"/>
    </xf>
    <xf numFmtId="0" fontId="350" fillId="85" borderId="0" applyNumberFormat="0" applyBorder="0" applyAlignment="0" applyProtection="0"/>
    <xf numFmtId="0" fontId="413" fillId="73" borderId="1624" applyNumberFormat="0" applyAlignment="0" applyProtection="0">
      <alignment vertical="center"/>
    </xf>
    <xf numFmtId="298" fontId="122" fillId="0" borderId="0" applyFont="0" applyFill="0" applyBorder="0" applyAlignment="0" applyProtection="0"/>
    <xf numFmtId="0" fontId="108" fillId="0" borderId="764">
      <alignment vertical="justify" wrapText="1"/>
    </xf>
    <xf numFmtId="0" fontId="20" fillId="0" borderId="1265">
      <alignment horizontal="left" vertical="center"/>
    </xf>
    <xf numFmtId="0" fontId="350" fillId="82" borderId="0" applyNumberFormat="0" applyBorder="0" applyAlignment="0" applyProtection="0"/>
    <xf numFmtId="3" fontId="9" fillId="2" borderId="1392" applyNumberFormat="0" applyFont="0" applyFill="0" applyBorder="0" applyAlignment="0" applyProtection="0">
      <alignment horizontal="center" vertical="center" wrapText="1"/>
    </xf>
    <xf numFmtId="0" fontId="20" fillId="0" borderId="763">
      <alignment horizontal="left" vertical="center"/>
    </xf>
    <xf numFmtId="0" fontId="274" fillId="61" borderId="1538" applyNumberFormat="0" applyAlignment="0" applyProtection="0"/>
    <xf numFmtId="3" fontId="9" fillId="2" borderId="784" applyNumberFormat="0" applyFont="0" applyFill="0" applyBorder="0" applyAlignment="0" applyProtection="0">
      <alignment horizontal="center" vertical="center" wrapText="1"/>
    </xf>
    <xf numFmtId="245" fontId="20" fillId="0" borderId="667">
      <alignment horizontal="left" vertical="center"/>
    </xf>
    <xf numFmtId="0" fontId="90" fillId="0" borderId="0"/>
    <xf numFmtId="0" fontId="377" fillId="86" borderId="1064" applyNumberFormat="0" applyAlignment="0" applyProtection="0"/>
    <xf numFmtId="3" fontId="9" fillId="2" borderId="1407" applyNumberFormat="0" applyFont="0" applyFill="0" applyBorder="0" applyAlignment="0" applyProtection="0">
      <alignment horizontal="center" vertical="center" wrapText="1"/>
    </xf>
    <xf numFmtId="0" fontId="274" fillId="61" borderId="693" applyNumberFormat="0" applyAlignment="0" applyProtection="0"/>
    <xf numFmtId="0" fontId="20" fillId="0" borderId="654">
      <alignment horizontal="left" vertical="center"/>
    </xf>
    <xf numFmtId="0" fontId="350" fillId="82" borderId="0" applyNumberFormat="0" applyBorder="0" applyAlignment="0" applyProtection="0"/>
    <xf numFmtId="37" fontId="108" fillId="0" borderId="1508" applyAlignment="0"/>
    <xf numFmtId="0" fontId="350" fillId="82" borderId="0" applyNumberFormat="0" applyBorder="0" applyAlignment="0" applyProtection="0"/>
    <xf numFmtId="0" fontId="396" fillId="86" borderId="516" applyNumberFormat="0" applyAlignment="0" applyProtection="0"/>
    <xf numFmtId="245" fontId="45" fillId="0" borderId="0"/>
    <xf numFmtId="298" fontId="122" fillId="0" borderId="0" applyFont="0" applyFill="0" applyBorder="0" applyAlignment="0" applyProtection="0"/>
    <xf numFmtId="0" fontId="377" fillId="86" borderId="795" applyNumberFormat="0" applyAlignment="0" applyProtection="0"/>
    <xf numFmtId="0" fontId="263" fillId="61" borderId="1282" applyNumberFormat="0" applyAlignment="0" applyProtection="0"/>
    <xf numFmtId="0" fontId="396" fillId="86" borderId="665" applyNumberFormat="0" applyAlignment="0" applyProtection="0"/>
    <xf numFmtId="0" fontId="20" fillId="0" borderId="1661">
      <alignment horizontal="left" vertical="center"/>
    </xf>
    <xf numFmtId="0" fontId="350" fillId="85" borderId="0" applyNumberFormat="0" applyBorder="0" applyAlignment="0" applyProtection="0"/>
    <xf numFmtId="0" fontId="350" fillId="80" borderId="0" applyNumberFormat="0" applyBorder="0" applyAlignment="0" applyProtection="0"/>
    <xf numFmtId="0" fontId="20" fillId="0" borderId="1723">
      <alignment horizontal="left" vertical="center"/>
    </xf>
    <xf numFmtId="245" fontId="137" fillId="6" borderId="7" applyNumberFormat="0" applyFont="0" applyBorder="0" applyAlignment="0">
      <alignment horizontal="center"/>
      <protection locked="0"/>
    </xf>
    <xf numFmtId="0" fontId="20" fillId="0" borderId="1031">
      <alignment horizontal="left" vertical="center"/>
    </xf>
    <xf numFmtId="0" fontId="412" fillId="0" borderId="1692" applyNumberFormat="0" applyFill="0" applyAlignment="0" applyProtection="0">
      <alignment vertical="center"/>
    </xf>
    <xf numFmtId="245" fontId="127" fillId="0" borderId="0"/>
    <xf numFmtId="245" fontId="20" fillId="0" borderId="1243">
      <alignment horizontal="left" vertical="center"/>
    </xf>
    <xf numFmtId="0" fontId="20" fillId="0" borderId="695">
      <alignment horizontal="left" vertical="center"/>
    </xf>
    <xf numFmtId="0" fontId="20" fillId="0" borderId="730">
      <alignment horizontal="left" vertical="center"/>
    </xf>
    <xf numFmtId="0" fontId="419" fillId="86" borderId="1269" applyNumberFormat="0" applyAlignment="0" applyProtection="0">
      <alignment vertical="center"/>
    </xf>
    <xf numFmtId="0" fontId="406" fillId="86" borderId="692" applyNumberFormat="0" applyAlignment="0" applyProtection="0">
      <alignment vertical="center"/>
    </xf>
    <xf numFmtId="0" fontId="127" fillId="0" borderId="0"/>
    <xf numFmtId="0" fontId="396" fillId="86" borderId="888" applyNumberFormat="0" applyAlignment="0" applyProtection="0"/>
    <xf numFmtId="0" fontId="413" fillId="73" borderId="1172" applyNumberFormat="0" applyAlignment="0" applyProtection="0">
      <alignment vertical="center"/>
    </xf>
    <xf numFmtId="0" fontId="377" fillId="86" borderId="1200" applyNumberFormat="0" applyAlignment="0" applyProtection="0"/>
    <xf numFmtId="0" fontId="274" fillId="61" borderId="995" applyNumberFormat="0" applyAlignment="0" applyProtection="0"/>
    <xf numFmtId="0" fontId="8" fillId="87" borderId="1186" applyNumberFormat="0" applyFont="0" applyAlignment="0" applyProtection="0">
      <alignment vertical="center"/>
    </xf>
    <xf numFmtId="0" fontId="20" fillId="0" borderId="673">
      <alignment horizontal="left" vertical="center"/>
    </xf>
    <xf numFmtId="0" fontId="108" fillId="0" borderId="936">
      <alignment vertical="justify" wrapText="1"/>
    </xf>
    <xf numFmtId="0" fontId="127" fillId="0" borderId="0"/>
    <xf numFmtId="0" fontId="419" fillId="86" borderId="1215" applyNumberFormat="0" applyAlignment="0" applyProtection="0">
      <alignment vertical="center"/>
    </xf>
    <xf numFmtId="37" fontId="108" fillId="0" borderId="1734" applyAlignment="0"/>
    <xf numFmtId="245" fontId="94" fillId="0" borderId="0"/>
    <xf numFmtId="0" fontId="350" fillId="79" borderId="0" applyNumberFormat="0" applyBorder="0" applyAlignment="0" applyProtection="0"/>
    <xf numFmtId="0" fontId="20" fillId="0" borderId="984">
      <alignment horizontal="left" vertical="center"/>
    </xf>
    <xf numFmtId="298" fontId="122" fillId="0" borderId="0" applyFont="0" applyFill="0" applyBorder="0" applyAlignment="0" applyProtection="0"/>
    <xf numFmtId="0" fontId="20" fillId="0" borderId="602">
      <alignment horizontal="left" vertical="center"/>
    </xf>
    <xf numFmtId="0" fontId="90" fillId="0" borderId="0"/>
    <xf numFmtId="0" fontId="350" fillId="82" borderId="0" applyNumberFormat="0" applyBorder="0" applyAlignment="0" applyProtection="0"/>
    <xf numFmtId="0" fontId="20" fillId="0" borderId="1450">
      <alignment horizontal="left" vertical="center"/>
    </xf>
    <xf numFmtId="0" fontId="377" fillId="86" borderId="741" applyNumberFormat="0" applyAlignment="0" applyProtection="0"/>
    <xf numFmtId="0" fontId="406" fillId="86" borderId="1007" applyNumberFormat="0" applyAlignment="0" applyProtection="0">
      <alignment vertical="center"/>
    </xf>
    <xf numFmtId="245" fontId="137" fillId="6" borderId="7" applyNumberFormat="0" applyFont="0" applyBorder="0" applyAlignment="0">
      <alignment horizontal="center"/>
      <protection locked="0"/>
    </xf>
    <xf numFmtId="0" fontId="413" fillId="73" borderId="677" applyNumberFormat="0" applyAlignment="0" applyProtection="0">
      <alignment vertical="center"/>
    </xf>
    <xf numFmtId="0" fontId="396" fillId="86" borderId="1276" applyNumberFormat="0" applyAlignment="0" applyProtection="0"/>
    <xf numFmtId="0" fontId="20" fillId="0" borderId="701">
      <alignment horizontal="left" vertical="center"/>
    </xf>
    <xf numFmtId="0" fontId="20" fillId="0" borderId="1134">
      <alignment horizontal="left" vertical="center"/>
    </xf>
    <xf numFmtId="245" fontId="127" fillId="0" borderId="0"/>
    <xf numFmtId="0" fontId="20" fillId="0" borderId="1697">
      <alignment horizontal="left" vertical="center"/>
    </xf>
    <xf numFmtId="245" fontId="45" fillId="0" borderId="0"/>
    <xf numFmtId="37" fontId="108" fillId="0" borderId="663" applyAlignment="0"/>
    <xf numFmtId="0" fontId="350" fillId="83" borderId="0" applyNumberFormat="0" applyBorder="0" applyAlignment="0" applyProtection="0"/>
    <xf numFmtId="0" fontId="20" fillId="0" borderId="1450">
      <alignment horizontal="left" vertical="center"/>
    </xf>
    <xf numFmtId="0" fontId="350" fillId="82" borderId="0" applyNumberFormat="0" applyBorder="0" applyAlignment="0" applyProtection="0"/>
    <xf numFmtId="0" fontId="350" fillId="84" borderId="0" applyNumberFormat="0" applyBorder="0" applyAlignment="0" applyProtection="0"/>
    <xf numFmtId="3" fontId="9" fillId="2" borderId="1716" applyNumberFormat="0" applyFont="0" applyFill="0" applyBorder="0" applyAlignment="0" applyProtection="0">
      <alignment horizontal="center" vertical="center" wrapText="1"/>
    </xf>
    <xf numFmtId="0" fontId="90" fillId="0" borderId="0"/>
    <xf numFmtId="245" fontId="137" fillId="6" borderId="7" applyNumberFormat="0" applyFont="0" applyBorder="0" applyAlignment="0">
      <alignment horizontal="center"/>
      <protection locked="0"/>
    </xf>
    <xf numFmtId="37" fontId="108" fillId="0" borderId="663" applyAlignment="0"/>
    <xf numFmtId="0" fontId="20" fillId="0" borderId="524">
      <alignment horizontal="left" vertical="center"/>
    </xf>
    <xf numFmtId="0" fontId="350" fillId="80" borderId="0" applyNumberFormat="0" applyBorder="0" applyAlignment="0" applyProtection="0"/>
    <xf numFmtId="0" fontId="396" fillId="86" borderId="1079" applyNumberFormat="0" applyAlignment="0" applyProtection="0"/>
    <xf numFmtId="297" fontId="90" fillId="0" borderId="0" applyFont="0" applyFill="0" applyBorder="0" applyAlignment="0" applyProtection="0"/>
    <xf numFmtId="0" fontId="274" fillId="61" borderId="1009" applyNumberFormat="0" applyAlignment="0" applyProtection="0"/>
    <xf numFmtId="3" fontId="9" fillId="2" borderId="1463" applyNumberFormat="0" applyFont="0" applyFill="0" applyBorder="0" applyAlignment="0" applyProtection="0">
      <alignment horizontal="center" vertical="center" wrapText="1"/>
    </xf>
    <xf numFmtId="0" fontId="20" fillId="0" borderId="1648">
      <alignment horizontal="left" vertical="center"/>
    </xf>
    <xf numFmtId="0" fontId="350" fillId="79" borderId="0" applyNumberFormat="0" applyBorder="0" applyAlignment="0" applyProtection="0"/>
    <xf numFmtId="0" fontId="20" fillId="0" borderId="1011">
      <alignment horizontal="left" vertical="center"/>
    </xf>
    <xf numFmtId="0" fontId="350" fillId="80" borderId="0" applyNumberFormat="0" applyBorder="0" applyAlignment="0" applyProtection="0"/>
    <xf numFmtId="0" fontId="274" fillId="61" borderId="1276" applyNumberFormat="0" applyAlignment="0" applyProtection="0"/>
    <xf numFmtId="0" fontId="396" fillId="86" borderId="1179" applyNumberFormat="0" applyAlignment="0" applyProtection="0"/>
    <xf numFmtId="0" fontId="20" fillId="0" borderId="673">
      <alignment horizontal="left" vertical="center"/>
    </xf>
    <xf numFmtId="0" fontId="413" fillId="73" borderId="1234" applyNumberFormat="0" applyAlignment="0" applyProtection="0">
      <alignment vertical="center"/>
    </xf>
    <xf numFmtId="0" fontId="108" fillId="0" borderId="710">
      <alignment vertical="justify" wrapText="1"/>
    </xf>
    <xf numFmtId="0" fontId="350" fillId="84" borderId="0" applyNumberFormat="0" applyBorder="0" applyAlignment="0" applyProtection="0"/>
    <xf numFmtId="37" fontId="108" fillId="0" borderId="1310" applyAlignment="0"/>
    <xf numFmtId="9" fontId="212" fillId="0" borderId="0" applyFont="0" applyFill="0" applyBorder="0" applyAlignment="0" applyProtection="0">
      <alignment vertical="center"/>
    </xf>
    <xf numFmtId="3" fontId="9" fillId="2" borderId="743" applyNumberFormat="0" applyFont="0" applyFill="0" applyBorder="0" applyAlignment="0" applyProtection="0">
      <alignment horizontal="center" vertical="center" wrapText="1"/>
    </xf>
    <xf numFmtId="0" fontId="20" fillId="0" borderId="701">
      <alignment horizontal="left" vertical="center"/>
    </xf>
    <xf numFmtId="297" fontId="90" fillId="0" borderId="0" applyFont="0" applyFill="0" applyBorder="0" applyAlignment="0" applyProtection="0"/>
    <xf numFmtId="0" fontId="377" fillId="86" borderId="1515" applyNumberFormat="0" applyAlignment="0" applyProtection="0"/>
    <xf numFmtId="0" fontId="350" fillId="84" borderId="0" applyNumberFormat="0" applyBorder="0" applyAlignment="0" applyProtection="0"/>
    <xf numFmtId="0" fontId="108" fillId="0" borderId="738">
      <alignment vertical="justify" wrapText="1"/>
    </xf>
    <xf numFmtId="0" fontId="350" fillId="79" borderId="0" applyNumberFormat="0" applyBorder="0" applyAlignment="0" applyProtection="0"/>
    <xf numFmtId="0" fontId="20" fillId="0" borderId="913">
      <alignment horizontal="left" vertical="center"/>
    </xf>
    <xf numFmtId="0" fontId="377" fillId="86" borderId="1515" applyNumberFormat="0" applyAlignment="0" applyProtection="0"/>
    <xf numFmtId="0" fontId="350" fillId="85" borderId="0" applyNumberFormat="0" applyBorder="0" applyAlignment="0" applyProtection="0"/>
    <xf numFmtId="0" fontId="419" fillId="86" borderId="898" applyNumberFormat="0" applyAlignment="0" applyProtection="0">
      <alignment vertical="center"/>
    </xf>
    <xf numFmtId="0" fontId="396" fillId="86" borderId="1496" applyNumberFormat="0" applyAlignment="0" applyProtection="0"/>
    <xf numFmtId="0" fontId="377" fillId="86" borderId="795" applyNumberFormat="0" applyAlignment="0" applyProtection="0"/>
    <xf numFmtId="0" fontId="419" fillId="86" borderId="735" applyNumberFormat="0" applyAlignment="0" applyProtection="0">
      <alignment vertical="center"/>
    </xf>
    <xf numFmtId="0" fontId="406" fillId="86" borderId="1544" applyNumberFormat="0" applyAlignment="0" applyProtection="0">
      <alignment vertical="center"/>
    </xf>
    <xf numFmtId="0" fontId="20" fillId="0" borderId="1380">
      <alignment horizontal="left" vertical="center"/>
    </xf>
    <xf numFmtId="298" fontId="122" fillId="0" borderId="0" applyFont="0" applyFill="0" applyBorder="0" applyAlignment="0" applyProtection="0"/>
    <xf numFmtId="37" fontId="108" fillId="0" borderId="1137" applyAlignment="0"/>
    <xf numFmtId="0" fontId="20" fillId="0" borderId="1160">
      <alignment horizontal="left" vertical="center"/>
    </xf>
    <xf numFmtId="245" fontId="127" fillId="0" borderId="0"/>
    <xf numFmtId="245" fontId="20" fillId="0" borderId="680">
      <alignment horizontal="left" vertical="center"/>
    </xf>
    <xf numFmtId="0" fontId="350" fillId="84" borderId="0" applyNumberFormat="0" applyBorder="0" applyAlignment="0" applyProtection="0"/>
    <xf numFmtId="0" fontId="20" fillId="0" borderId="1518">
      <alignment horizontal="left" vertical="center"/>
    </xf>
    <xf numFmtId="37" fontId="108" fillId="0" borderId="1460" applyAlignment="0"/>
    <xf numFmtId="0" fontId="419" fillId="86" borderId="961" applyNumberFormat="0" applyAlignment="0" applyProtection="0">
      <alignment vertical="center"/>
    </xf>
    <xf numFmtId="37" fontId="108" fillId="0" borderId="733" applyAlignment="0"/>
    <xf numFmtId="0" fontId="412" fillId="0" borderId="697" applyNumberFormat="0" applyFill="0" applyAlignment="0" applyProtection="0">
      <alignment vertical="center"/>
    </xf>
    <xf numFmtId="0" fontId="377" fillId="86" borderId="782" applyNumberFormat="0" applyAlignment="0" applyProtection="0"/>
    <xf numFmtId="245" fontId="94" fillId="0" borderId="0"/>
    <xf numFmtId="0" fontId="419" fillId="86" borderId="1208" applyNumberFormat="0" applyAlignment="0" applyProtection="0">
      <alignment vertical="center"/>
    </xf>
    <xf numFmtId="297" fontId="90" fillId="0" borderId="0" applyFont="0" applyFill="0" applyBorder="0" applyAlignment="0" applyProtection="0"/>
    <xf numFmtId="0" fontId="350" fillId="84" borderId="0" applyNumberFormat="0" applyBorder="0" applyAlignment="0" applyProtection="0"/>
    <xf numFmtId="0" fontId="377" fillId="86" borderId="705" applyNumberFormat="0" applyAlignment="0" applyProtection="0"/>
    <xf numFmtId="245" fontId="20" fillId="0" borderId="1483">
      <alignment horizontal="left" vertical="center"/>
    </xf>
    <xf numFmtId="0" fontId="108" fillId="0" borderId="603">
      <alignment vertical="justify" wrapText="1"/>
    </xf>
    <xf numFmtId="0" fontId="406" fillId="86" borderId="824" applyNumberFormat="0" applyAlignment="0" applyProtection="0">
      <alignment vertical="center"/>
    </xf>
    <xf numFmtId="0" fontId="274" fillId="61" borderId="714" applyNumberFormat="0" applyAlignment="0" applyProtection="0"/>
    <xf numFmtId="0" fontId="377" fillId="86" borderId="1200" applyNumberFormat="0" applyAlignment="0" applyProtection="0"/>
    <xf numFmtId="245" fontId="127" fillId="0" borderId="0"/>
    <xf numFmtId="0" fontId="412" fillId="0" borderId="1191" applyNumberFormat="0" applyFill="0" applyAlignment="0" applyProtection="0">
      <alignment vertical="center"/>
    </xf>
    <xf numFmtId="0" fontId="350" fillId="79" borderId="0" applyNumberFormat="0" applyBorder="0" applyAlignment="0" applyProtection="0"/>
    <xf numFmtId="297" fontId="90" fillId="0" borderId="0" applyFont="0" applyFill="0" applyBorder="0" applyAlignment="0" applyProtection="0"/>
    <xf numFmtId="0" fontId="413" fillId="73" borderId="1515" applyNumberFormat="0" applyAlignment="0" applyProtection="0">
      <alignment vertical="center"/>
    </xf>
    <xf numFmtId="0" fontId="396" fillId="86" borderId="678" applyNumberFormat="0" applyAlignment="0" applyProtection="0"/>
    <xf numFmtId="0" fontId="20" fillId="0" borderId="1554">
      <alignment horizontal="left" vertical="center"/>
    </xf>
    <xf numFmtId="245" fontId="20" fillId="0" borderId="5">
      <alignment horizontal="left" vertical="center"/>
    </xf>
    <xf numFmtId="0" fontId="20" fillId="0" borderId="834">
      <alignment horizontal="left" vertical="center"/>
    </xf>
    <xf numFmtId="0" fontId="127" fillId="0" borderId="0"/>
    <xf numFmtId="0" fontId="350" fillId="84" borderId="0" applyNumberFormat="0" applyBorder="0" applyAlignment="0" applyProtection="0"/>
    <xf numFmtId="245" fontId="20" fillId="0" borderId="894">
      <alignment horizontal="left" vertical="center"/>
    </xf>
    <xf numFmtId="0" fontId="419" fillId="86" borderId="1187" applyNumberFormat="0" applyAlignment="0" applyProtection="0">
      <alignment vertical="center"/>
    </xf>
    <xf numFmtId="0" fontId="406" fillId="86" borderId="782" applyNumberFormat="0" applyAlignment="0" applyProtection="0">
      <alignment vertical="center"/>
    </xf>
    <xf numFmtId="0" fontId="350" fillId="85" borderId="0" applyNumberFormat="0" applyBorder="0" applyAlignment="0" applyProtection="0"/>
    <xf numFmtId="298" fontId="122" fillId="0" borderId="0" applyFont="0" applyFill="0" applyBorder="0" applyAlignment="0" applyProtection="0"/>
    <xf numFmtId="37" fontId="108" fillId="0" borderId="801" applyAlignment="0"/>
    <xf numFmtId="0" fontId="20" fillId="0" borderId="660">
      <alignment horizontal="left" vertical="center"/>
    </xf>
    <xf numFmtId="245" fontId="137" fillId="6" borderId="7" applyNumberFormat="0" applyFont="0" applyBorder="0" applyAlignment="0">
      <alignment horizontal="center"/>
      <protection locked="0"/>
    </xf>
    <xf numFmtId="0" fontId="413" fillId="73" borderId="1221" applyNumberFormat="0" applyAlignment="0" applyProtection="0">
      <alignment vertical="center"/>
    </xf>
    <xf numFmtId="0" fontId="20" fillId="0" borderId="1400">
      <alignment horizontal="left" vertical="center"/>
    </xf>
    <xf numFmtId="0" fontId="274" fillId="61" borderId="804" applyNumberFormat="0" applyAlignment="0" applyProtection="0"/>
    <xf numFmtId="0" fontId="274" fillId="61" borderId="1291" applyNumberFormat="0" applyAlignment="0" applyProtection="0"/>
    <xf numFmtId="0" fontId="274" fillId="61" borderId="1179" applyNumberFormat="0" applyAlignment="0" applyProtection="0"/>
    <xf numFmtId="0" fontId="377" fillId="86" borderId="664" applyNumberFormat="0" applyAlignment="0" applyProtection="0"/>
    <xf numFmtId="0" fontId="413" fillId="73" borderId="1275" applyNumberFormat="0" applyAlignment="0" applyProtection="0">
      <alignment vertical="center"/>
    </xf>
    <xf numFmtId="0" fontId="20" fillId="0" borderId="470">
      <alignment horizontal="left" vertical="center"/>
    </xf>
    <xf numFmtId="0" fontId="108" fillId="0" borderId="895">
      <alignment vertical="justify" wrapText="1"/>
    </xf>
    <xf numFmtId="0" fontId="90" fillId="0" borderId="0"/>
    <xf numFmtId="0" fontId="412" fillId="0" borderId="583" applyNumberFormat="0" applyFill="0" applyAlignment="0" applyProtection="0">
      <alignment vertical="center"/>
    </xf>
    <xf numFmtId="0" fontId="20" fillId="0" borderId="1758">
      <alignment horizontal="left" vertical="center"/>
    </xf>
    <xf numFmtId="0" fontId="412" fillId="0" borderId="1663" applyNumberFormat="0" applyFill="0" applyAlignment="0" applyProtection="0">
      <alignment vertical="center"/>
    </xf>
    <xf numFmtId="0" fontId="263" fillId="61" borderId="1185" applyNumberFormat="0" applyAlignment="0" applyProtection="0"/>
    <xf numFmtId="0" fontId="412" fillId="0" borderId="1678" applyNumberFormat="0" applyFill="0" applyAlignment="0" applyProtection="0">
      <alignment vertical="center"/>
    </xf>
    <xf numFmtId="0" fontId="45" fillId="0" borderId="0">
      <alignment vertical="center"/>
    </xf>
    <xf numFmtId="245" fontId="94" fillId="0" borderId="0"/>
    <xf numFmtId="0" fontId="350" fillId="83" borderId="0" applyNumberFormat="0" applyBorder="0" applyAlignment="0" applyProtection="0"/>
    <xf numFmtId="298" fontId="122" fillId="0" borderId="0" applyFont="0" applyFill="0" applyBorder="0" applyAlignment="0" applyProtection="0"/>
    <xf numFmtId="0" fontId="20" fillId="0" borderId="559">
      <alignment horizontal="left" vertical="center"/>
    </xf>
    <xf numFmtId="0" fontId="263" fillId="61" borderId="1440" applyNumberFormat="0" applyAlignment="0" applyProtection="0"/>
    <xf numFmtId="0" fontId="350" fillId="79" borderId="0" applyNumberFormat="0" applyBorder="0" applyAlignment="0" applyProtection="0"/>
    <xf numFmtId="0" fontId="20" fillId="0" borderId="505">
      <alignment horizontal="left" vertical="center"/>
    </xf>
    <xf numFmtId="0" fontId="20" fillId="0" borderId="680">
      <alignment horizontal="left" vertical="center"/>
    </xf>
    <xf numFmtId="0" fontId="127" fillId="0" borderId="0"/>
    <xf numFmtId="0" fontId="20" fillId="0" borderId="650">
      <alignment horizontal="left" vertical="center"/>
    </xf>
    <xf numFmtId="0" fontId="20" fillId="0" borderId="730">
      <alignment horizontal="left" vertical="center"/>
    </xf>
    <xf numFmtId="0" fontId="377" fillId="86" borderId="1022" applyNumberFormat="0" applyAlignment="0" applyProtection="0"/>
    <xf numFmtId="0" fontId="413" fillId="73" borderId="1164" applyNumberFormat="0" applyAlignment="0" applyProtection="0">
      <alignment vertical="center"/>
    </xf>
    <xf numFmtId="0" fontId="20" fillId="0" borderId="680">
      <alignment horizontal="left" vertical="center"/>
    </xf>
    <xf numFmtId="0" fontId="20" fillId="0" borderId="1554">
      <alignment horizontal="left" vertical="center"/>
    </xf>
    <xf numFmtId="0" fontId="8" fillId="87" borderId="1248" applyNumberFormat="0" applyFont="0" applyAlignment="0" applyProtection="0">
      <alignment vertical="center"/>
    </xf>
    <xf numFmtId="0" fontId="413" fillId="73" borderId="692" applyNumberFormat="0" applyAlignment="0" applyProtection="0">
      <alignment vertical="center"/>
    </xf>
    <xf numFmtId="0" fontId="20" fillId="0" borderId="1265">
      <alignment horizontal="left" vertical="center"/>
    </xf>
    <xf numFmtId="0" fontId="412" fillId="0" borderId="1302" applyNumberFormat="0" applyFill="0" applyAlignment="0" applyProtection="0">
      <alignment vertical="center"/>
    </xf>
    <xf numFmtId="245" fontId="137" fillId="6" borderId="7" applyNumberFormat="0" applyFont="0" applyBorder="0" applyAlignment="0">
      <alignment horizontal="center"/>
      <protection locked="0"/>
    </xf>
    <xf numFmtId="0" fontId="20" fillId="0" borderId="723">
      <alignment horizontal="left" vertical="center"/>
    </xf>
    <xf numFmtId="0" fontId="349" fillId="87" borderId="946" applyNumberFormat="0" applyFont="0" applyAlignment="0" applyProtection="0"/>
    <xf numFmtId="0" fontId="350" fillId="80" borderId="0" applyNumberFormat="0" applyBorder="0" applyAlignment="0" applyProtection="0"/>
    <xf numFmtId="3" fontId="9" fillId="2" borderId="1306" applyNumberFormat="0" applyFont="0" applyFill="0" applyBorder="0" applyAlignment="0" applyProtection="0">
      <alignment horizontal="center" vertical="center" wrapText="1"/>
    </xf>
    <xf numFmtId="0" fontId="90" fillId="0" borderId="0"/>
    <xf numFmtId="3" fontId="9" fillId="2" borderId="1313" applyNumberFormat="0" applyFont="0" applyFill="0" applyBorder="0" applyAlignment="0" applyProtection="0">
      <alignment horizontal="center" vertical="center" wrapText="1"/>
    </xf>
    <xf numFmtId="0" fontId="349" fillId="87" borderId="446" applyNumberFormat="0" applyFont="0" applyAlignment="0" applyProtection="0"/>
    <xf numFmtId="0" fontId="419" fillId="86" borderId="1721" applyNumberFormat="0" applyAlignment="0" applyProtection="0">
      <alignment vertical="center"/>
    </xf>
    <xf numFmtId="0" fontId="350" fillId="84" borderId="0" applyNumberFormat="0" applyBorder="0" applyAlignment="0" applyProtection="0"/>
    <xf numFmtId="0" fontId="406" fillId="86" borderId="967" applyNumberFormat="0" applyAlignment="0" applyProtection="0">
      <alignment vertical="center"/>
    </xf>
    <xf numFmtId="245" fontId="20" fillId="0" borderId="688">
      <alignment horizontal="left" vertical="center"/>
    </xf>
    <xf numFmtId="245" fontId="137" fillId="6" borderId="7" applyNumberFormat="0" applyFont="0" applyBorder="0" applyAlignment="0">
      <alignment horizontal="center"/>
      <protection locked="0"/>
    </xf>
    <xf numFmtId="0" fontId="396" fillId="86" borderId="1241" applyNumberFormat="0" applyAlignment="0" applyProtection="0"/>
    <xf numFmtId="298" fontId="122" fillId="0" borderId="0" applyFont="0" applyFill="0" applyBorder="0" applyAlignment="0" applyProtection="0"/>
    <xf numFmtId="0" fontId="406" fillId="86" borderId="960" applyNumberFormat="0" applyAlignment="0" applyProtection="0">
      <alignment vertical="center"/>
    </xf>
    <xf numFmtId="0" fontId="412" fillId="0" borderId="656" applyNumberFormat="0" applyFill="0" applyAlignment="0" applyProtection="0">
      <alignment vertical="center"/>
    </xf>
    <xf numFmtId="0" fontId="90" fillId="0" borderId="0"/>
    <xf numFmtId="0" fontId="263" fillId="61" borderId="953" applyNumberFormat="0" applyAlignment="0" applyProtection="0"/>
    <xf numFmtId="3" fontId="9" fillId="2" borderId="1386" applyNumberFormat="0" applyFont="0" applyFill="0" applyBorder="0" applyAlignment="0" applyProtection="0">
      <alignment horizontal="center" vertical="center" wrapText="1"/>
    </xf>
    <xf numFmtId="0" fontId="20" fillId="0" borderId="1676">
      <alignment horizontal="left" vertical="center"/>
    </xf>
    <xf numFmtId="0" fontId="413" fillId="73" borderId="1397" applyNumberFormat="0" applyAlignment="0" applyProtection="0">
      <alignment vertical="center"/>
    </xf>
    <xf numFmtId="0" fontId="412" fillId="0" borderId="1389" applyNumberFormat="0" applyFill="0" applyAlignment="0" applyProtection="0">
      <alignment vertical="center"/>
    </xf>
    <xf numFmtId="0" fontId="108" fillId="0" borderId="1141">
      <alignment vertical="justify" wrapText="1"/>
    </xf>
    <xf numFmtId="0" fontId="274" fillId="61" borderId="911" applyNumberFormat="0" applyAlignment="0" applyProtection="0"/>
    <xf numFmtId="298" fontId="122" fillId="0" borderId="0" applyFont="0" applyFill="0" applyBorder="0" applyAlignment="0" applyProtection="0"/>
    <xf numFmtId="9" fontId="212" fillId="0" borderId="0" applyFont="0" applyFill="0" applyBorder="0" applyAlignment="0" applyProtection="0">
      <alignment vertical="center"/>
    </xf>
    <xf numFmtId="245" fontId="127" fillId="0" borderId="0"/>
    <xf numFmtId="0" fontId="350" fillId="80" borderId="0" applyNumberFormat="0" applyBorder="0" applyAlignment="0" applyProtection="0"/>
    <xf numFmtId="0" fontId="377" fillId="86" borderId="824" applyNumberFormat="0" applyAlignment="0" applyProtection="0"/>
    <xf numFmtId="0" fontId="20" fillId="0" borderId="688">
      <alignment horizontal="left" vertical="center"/>
    </xf>
    <xf numFmtId="0" fontId="412" fillId="0" borderId="675" applyNumberFormat="0" applyFill="0" applyAlignment="0" applyProtection="0">
      <alignment vertical="center"/>
    </xf>
    <xf numFmtId="0" fontId="20" fillId="0" borderId="667">
      <alignment horizontal="left" vertical="center"/>
    </xf>
    <xf numFmtId="0" fontId="8" fillId="52" borderId="1367" applyNumberFormat="0" applyFont="0" applyAlignment="0" applyProtection="0"/>
    <xf numFmtId="0" fontId="377" fillId="86" borderId="684" applyNumberFormat="0" applyAlignment="0" applyProtection="0"/>
    <xf numFmtId="0" fontId="20" fillId="0" borderId="1640">
      <alignment horizontal="left" vertical="center"/>
    </xf>
    <xf numFmtId="0" fontId="350" fillId="85" borderId="0" applyNumberFormat="0" applyBorder="0" applyAlignment="0" applyProtection="0"/>
    <xf numFmtId="37" fontId="108" fillId="0" borderId="1261" applyAlignment="0"/>
    <xf numFmtId="245" fontId="20" fillId="0" borderId="673">
      <alignment horizontal="left" vertical="center"/>
    </xf>
    <xf numFmtId="0" fontId="20" fillId="0" borderId="1210">
      <alignment horizontal="left" vertical="center"/>
    </xf>
    <xf numFmtId="0" fontId="377" fillId="86" borderId="1440" applyNumberFormat="0" applyAlignment="0" applyProtection="0"/>
    <xf numFmtId="0" fontId="108" fillId="0" borderId="710">
      <alignment vertical="justify" wrapText="1"/>
    </xf>
    <xf numFmtId="0" fontId="350" fillId="83" borderId="0" applyNumberFormat="0" applyBorder="0" applyAlignment="0" applyProtection="0"/>
    <xf numFmtId="0" fontId="90" fillId="0" borderId="0"/>
    <xf numFmtId="3" fontId="9" fillId="2" borderId="1765" applyNumberFormat="0" applyFont="0" applyFill="0" applyBorder="0" applyAlignment="0" applyProtection="0">
      <alignment horizontal="center" vertical="center" wrapText="1"/>
    </xf>
    <xf numFmtId="298" fontId="122" fillId="0" borderId="0" applyFont="0" applyFill="0" applyBorder="0" applyAlignment="0" applyProtection="0"/>
    <xf numFmtId="3" fontId="9" fillId="2" borderId="679" applyNumberFormat="0" applyFont="0" applyFill="0" applyBorder="0" applyAlignment="0" applyProtection="0">
      <alignment horizontal="center" vertical="center" wrapText="1"/>
    </xf>
    <xf numFmtId="297" fontId="90" fillId="0" borderId="0" applyFont="0" applyFill="0" applyBorder="0" applyAlignment="0" applyProtection="0"/>
    <xf numFmtId="0" fontId="20" fillId="0" borderId="1278">
      <alignment horizontal="left" vertical="center"/>
    </xf>
    <xf numFmtId="0" fontId="263" fillId="61" borderId="713" applyNumberFormat="0" applyAlignment="0" applyProtection="0"/>
    <xf numFmtId="0" fontId="419" fillId="86" borderId="1531" applyNumberFormat="0" applyAlignment="0" applyProtection="0">
      <alignment vertical="center"/>
    </xf>
    <xf numFmtId="0" fontId="20" fillId="0" borderId="1614">
      <alignment horizontal="left" vertical="center"/>
    </xf>
    <xf numFmtId="0" fontId="274" fillId="61" borderId="1688" applyNumberFormat="0" applyAlignment="0" applyProtection="0"/>
    <xf numFmtId="0" fontId="20" fillId="0" borderId="1196">
      <alignment horizontal="left" vertical="center"/>
    </xf>
    <xf numFmtId="0" fontId="350" fillId="82" borderId="0" applyNumberFormat="0" applyBorder="0" applyAlignment="0" applyProtection="0"/>
    <xf numFmtId="0" fontId="396" fillId="86" borderId="1455" applyNumberFormat="0" applyAlignment="0" applyProtection="0"/>
    <xf numFmtId="0" fontId="396" fillId="86" borderId="1151" applyNumberFormat="0" applyAlignment="0" applyProtection="0"/>
    <xf numFmtId="0" fontId="20" fillId="0" borderId="1243">
      <alignment horizontal="left" vertical="center"/>
    </xf>
    <xf numFmtId="0" fontId="396" fillId="86" borderId="1208" applyNumberFormat="0" applyAlignment="0" applyProtection="0"/>
    <xf numFmtId="0" fontId="20" fillId="0" borderId="744">
      <alignment horizontal="left" vertical="center"/>
    </xf>
    <xf numFmtId="0" fontId="413" fillId="73" borderId="802" applyNumberFormat="0" applyAlignment="0" applyProtection="0">
      <alignment vertical="center"/>
    </xf>
    <xf numFmtId="245" fontId="127" fillId="0" borderId="0"/>
    <xf numFmtId="0" fontId="263" fillId="61" borderId="1164" applyNumberFormat="0" applyAlignment="0" applyProtection="0"/>
    <xf numFmtId="0" fontId="396" fillId="86" borderId="1489" applyNumberFormat="0" applyAlignment="0" applyProtection="0"/>
    <xf numFmtId="0" fontId="20" fillId="0" borderId="723">
      <alignment horizontal="left" vertical="center"/>
    </xf>
    <xf numFmtId="0" fontId="406" fillId="86" borderId="1214" applyNumberFormat="0" applyAlignment="0" applyProtection="0">
      <alignment vertical="center"/>
    </xf>
    <xf numFmtId="3" fontId="9" fillId="2" borderId="1002" applyNumberFormat="0" applyFont="0" applyFill="0" applyBorder="0" applyAlignment="0" applyProtection="0">
      <alignment horizontal="center" vertical="center" wrapText="1"/>
    </xf>
    <xf numFmtId="0" fontId="396" fillId="86" borderId="804" applyNumberFormat="0" applyAlignment="0" applyProtection="0"/>
    <xf numFmtId="0" fontId="274" fillId="61" borderId="755" applyNumberFormat="0" applyAlignment="0" applyProtection="0"/>
    <xf numFmtId="37" fontId="108" fillId="0" borderId="1536" applyAlignment="0"/>
    <xf numFmtId="0" fontId="396" fillId="86" borderId="1138" applyNumberFormat="0" applyAlignment="0" applyProtection="0"/>
    <xf numFmtId="298" fontId="122" fillId="0" borderId="0" applyFont="0" applyFill="0" applyBorder="0" applyAlignment="0" applyProtection="0"/>
    <xf numFmtId="0" fontId="20" fillId="0" borderId="716">
      <alignment horizontal="left" vertical="center"/>
    </xf>
    <xf numFmtId="0" fontId="413" fillId="73" borderId="1461" applyNumberFormat="0" applyAlignment="0" applyProtection="0">
      <alignment vertical="center"/>
    </xf>
    <xf numFmtId="0" fontId="350" fillId="84" borderId="0" applyNumberFormat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298" fontId="122" fillId="0" borderId="0" applyFont="0" applyFill="0" applyBorder="0" applyAlignment="0" applyProtection="0"/>
    <xf numFmtId="0" fontId="274" fillId="61" borderId="742" applyNumberFormat="0" applyAlignment="0" applyProtection="0"/>
    <xf numFmtId="0" fontId="413" fillId="73" borderId="1035" applyNumberFormat="0" applyAlignment="0" applyProtection="0">
      <alignment vertical="center"/>
    </xf>
    <xf numFmtId="245" fontId="94" fillId="0" borderId="0"/>
    <xf numFmtId="0" fontId="396" fillId="86" borderId="804" applyNumberFormat="0" applyAlignment="0" applyProtection="0"/>
    <xf numFmtId="3" fontId="9" fillId="2" borderId="790" applyNumberFormat="0" applyFont="0" applyFill="0" applyBorder="0" applyAlignment="0" applyProtection="0">
      <alignment horizontal="center" vertical="center" wrapText="1"/>
    </xf>
    <xf numFmtId="0" fontId="419" fillId="86" borderId="714" applyNumberFormat="0" applyAlignment="0" applyProtection="0">
      <alignment vertical="center"/>
    </xf>
    <xf numFmtId="297" fontId="90" fillId="0" borderId="0" applyFont="0" applyFill="0" applyBorder="0" applyAlignment="0" applyProtection="0"/>
    <xf numFmtId="245" fontId="127" fillId="0" borderId="0"/>
    <xf numFmtId="0" fontId="108" fillId="0" borderId="1252">
      <alignment vertical="justify" wrapText="1"/>
    </xf>
    <xf numFmtId="0" fontId="20" fillId="0" borderId="1640">
      <alignment horizontal="left" vertical="center"/>
    </xf>
    <xf numFmtId="9" fontId="212" fillId="0" borderId="0" applyFont="0" applyFill="0" applyBorder="0" applyAlignment="0" applyProtection="0">
      <alignment vertical="center"/>
    </xf>
    <xf numFmtId="0" fontId="412" fillId="0" borderId="1417" applyNumberFormat="0" applyFill="0" applyAlignment="0" applyProtection="0">
      <alignment vertical="center"/>
    </xf>
    <xf numFmtId="0" fontId="212" fillId="0" borderId="0">
      <alignment vertical="center"/>
    </xf>
    <xf numFmtId="43" fontId="9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12" fillId="0" borderId="0" applyFont="0" applyFill="0" applyBorder="0" applyAlignment="0" applyProtection="0"/>
    <xf numFmtId="41" fontId="32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1" fontId="58" fillId="0" borderId="3" applyAlignment="0">
      <alignment horizontal="center" vertical="center"/>
      <protection locked="0"/>
    </xf>
    <xf numFmtId="41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0" fontId="263" fillId="61" borderId="754" applyNumberFormat="0" applyAlignment="0" applyProtection="0"/>
    <xf numFmtId="0" fontId="350" fillId="85" borderId="0" applyNumberFormat="0" applyBorder="0" applyAlignment="0" applyProtection="0"/>
    <xf numFmtId="0" fontId="20" fillId="0" borderId="688">
      <alignment horizontal="left" vertical="center"/>
    </xf>
    <xf numFmtId="0" fontId="350" fillId="79" borderId="0" applyNumberFormat="0" applyBorder="0" applyAlignment="0" applyProtection="0"/>
    <xf numFmtId="0" fontId="20" fillId="0" borderId="1243">
      <alignment horizontal="left" vertical="center"/>
    </xf>
    <xf numFmtId="0" fontId="413" fillId="73" borderId="713" applyNumberFormat="0" applyAlignment="0" applyProtection="0">
      <alignment vertical="center"/>
    </xf>
    <xf numFmtId="37" fontId="108" fillId="0" borderId="1220" applyAlignment="0"/>
    <xf numFmtId="0" fontId="20" fillId="0" borderId="667">
      <alignment horizontal="left" vertical="center"/>
    </xf>
    <xf numFmtId="0" fontId="350" fillId="84" borderId="0" applyNumberFormat="0" applyBorder="0" applyAlignment="0" applyProtection="0"/>
    <xf numFmtId="245" fontId="20" fillId="0" borderId="1758">
      <alignment horizontal="left" vertical="center"/>
    </xf>
    <xf numFmtId="0" fontId="413" fillId="73" borderId="684" applyNumberFormat="0" applyAlignment="0" applyProtection="0">
      <alignment vertical="center"/>
    </xf>
    <xf numFmtId="0" fontId="419" fillId="86" borderId="742" applyNumberFormat="0" applyAlignment="0" applyProtection="0">
      <alignment vertical="center"/>
    </xf>
    <xf numFmtId="0" fontId="349" fillId="87" borderId="607" applyNumberFormat="0" applyFont="0" applyAlignment="0" applyProtection="0"/>
    <xf numFmtId="0" fontId="20" fillId="0" borderId="757">
      <alignment horizontal="left" vertical="center"/>
    </xf>
    <xf numFmtId="0" fontId="8" fillId="52" borderId="529" applyNumberFormat="0" applyFont="0" applyAlignment="0" applyProtection="0"/>
    <xf numFmtId="0" fontId="263" fillId="61" borderId="1652" applyNumberFormat="0" applyAlignment="0" applyProtection="0"/>
    <xf numFmtId="0" fontId="419" fillId="86" borderId="1743" applyNumberFormat="0" applyAlignment="0" applyProtection="0">
      <alignment vertical="center"/>
    </xf>
    <xf numFmtId="0" fontId="350" fillId="83" borderId="0" applyNumberFormat="0" applyBorder="0" applyAlignment="0" applyProtection="0"/>
    <xf numFmtId="0" fontId="396" fillId="86" borderId="1625" applyNumberFormat="0" applyAlignment="0" applyProtection="0"/>
    <xf numFmtId="0" fontId="20" fillId="0" borderId="763">
      <alignment horizontal="left" vertical="center"/>
    </xf>
    <xf numFmtId="0" fontId="20" fillId="0" borderId="650">
      <alignment horizontal="left" vertical="center"/>
    </xf>
    <xf numFmtId="0" fontId="20" fillId="0" borderId="660">
      <alignment horizontal="left" vertical="center"/>
    </xf>
    <xf numFmtId="0" fontId="90" fillId="0" borderId="0"/>
    <xf numFmtId="0" fontId="263" fillId="61" borderId="1297" applyNumberFormat="0" applyAlignment="0" applyProtection="0"/>
    <xf numFmtId="0" fontId="45" fillId="0" borderId="0"/>
    <xf numFmtId="297" fontId="90" fillId="0" borderId="0" applyFont="0" applyFill="0" applyBorder="0" applyAlignment="0" applyProtection="0"/>
    <xf numFmtId="0" fontId="396" fillId="86" borderId="1559" applyNumberFormat="0" applyAlignment="0" applyProtection="0"/>
    <xf numFmtId="0" fontId="20" fillId="0" borderId="1518">
      <alignment horizontal="left" vertical="center"/>
    </xf>
    <xf numFmtId="0" fontId="413" fillId="73" borderId="1255" applyNumberFormat="0" applyAlignment="0" applyProtection="0">
      <alignment vertical="center"/>
    </xf>
    <xf numFmtId="0" fontId="419" fillId="86" borderId="707" applyNumberFormat="0" applyAlignment="0" applyProtection="0">
      <alignment vertical="center"/>
    </xf>
    <xf numFmtId="0" fontId="20" fillId="0" borderId="602">
      <alignment horizontal="left" vertical="center"/>
    </xf>
    <xf numFmtId="0" fontId="406" fillId="86" borderId="1727" applyNumberFormat="0" applyAlignment="0" applyProtection="0">
      <alignment vertical="center"/>
    </xf>
    <xf numFmtId="0" fontId="350" fillId="82" borderId="0" applyNumberFormat="0" applyBorder="0" applyAlignment="0" applyProtection="0"/>
    <xf numFmtId="0" fontId="20" fillId="0" borderId="1140">
      <alignment horizontal="left" vertical="center"/>
    </xf>
    <xf numFmtId="0" fontId="274" fillId="61" borderId="647" applyNumberFormat="0" applyAlignment="0" applyProtection="0"/>
    <xf numFmtId="0" fontId="274" fillId="61" borderId="1545" applyNumberFormat="0" applyAlignment="0" applyProtection="0"/>
    <xf numFmtId="0" fontId="263" fillId="61" borderId="1487" applyNumberFormat="0" applyAlignment="0" applyProtection="0"/>
    <xf numFmtId="0" fontId="263" fillId="61" borderId="1290" applyNumberFormat="0" applyAlignment="0" applyProtection="0"/>
    <xf numFmtId="245" fontId="94" fillId="0" borderId="0"/>
    <xf numFmtId="3" fontId="9" fillId="2" borderId="1277" applyNumberFormat="0" applyFont="0" applyFill="0" applyBorder="0" applyAlignment="0" applyProtection="0">
      <alignment horizontal="center" vertical="center" wrapText="1"/>
    </xf>
    <xf numFmtId="0" fontId="350" fillId="85" borderId="0" applyNumberFormat="0" applyBorder="0" applyAlignment="0" applyProtection="0"/>
    <xf numFmtId="3" fontId="9" fillId="2" borderId="1682" applyNumberFormat="0" applyFont="0" applyFill="0" applyBorder="0" applyAlignment="0" applyProtection="0">
      <alignment horizontal="center" vertical="center" wrapText="1"/>
    </xf>
    <xf numFmtId="37" fontId="108" fillId="0" borderId="1606" applyAlignment="0"/>
    <xf numFmtId="0" fontId="412" fillId="0" borderId="808" applyNumberFormat="0" applyFill="0" applyAlignment="0" applyProtection="0">
      <alignment vertical="center"/>
    </xf>
    <xf numFmtId="0" fontId="20" fillId="0" borderId="771">
      <alignment horizontal="left" vertical="center"/>
    </xf>
    <xf numFmtId="0" fontId="20" fillId="0" borderId="1003">
      <alignment horizontal="left" vertical="center"/>
    </xf>
    <xf numFmtId="0" fontId="396" fillId="86" borderId="761" applyNumberFormat="0" applyAlignment="0" applyProtection="0"/>
    <xf numFmtId="0" fontId="90" fillId="0" borderId="0"/>
    <xf numFmtId="0" fontId="20" fillId="0" borderId="1217">
      <alignment horizontal="left" vertical="center"/>
    </xf>
    <xf numFmtId="0" fontId="396" fillId="86" borderId="968" applyNumberFormat="0" applyAlignment="0" applyProtection="0"/>
    <xf numFmtId="0" fontId="20" fillId="0" borderId="1243">
      <alignment horizontal="left" vertical="center"/>
    </xf>
    <xf numFmtId="0" fontId="350" fillId="80" borderId="0" applyNumberFormat="0" applyBorder="0" applyAlignment="0" applyProtection="0"/>
    <xf numFmtId="0" fontId="20" fillId="0" borderId="827">
      <alignment horizontal="left" vertical="center"/>
    </xf>
    <xf numFmtId="245" fontId="94" fillId="0" borderId="0"/>
    <xf numFmtId="0" fontId="377" fillId="86" borderId="1207" applyNumberFormat="0" applyAlignment="0" applyProtection="0"/>
    <xf numFmtId="0" fontId="396" fillId="86" borderId="693" applyNumberFormat="0" applyAlignment="0" applyProtection="0"/>
    <xf numFmtId="0" fontId="127" fillId="0" borderId="0"/>
    <xf numFmtId="0" fontId="377" fillId="86" borderId="684" applyNumberFormat="0" applyAlignment="0" applyProtection="0"/>
    <xf numFmtId="0" fontId="263" fillId="61" borderId="1200" applyNumberFormat="0" applyAlignment="0" applyProtection="0"/>
    <xf numFmtId="0" fontId="20" fillId="0" borderId="737">
      <alignment horizontal="left" vertical="center"/>
    </xf>
    <xf numFmtId="297" fontId="90" fillId="0" borderId="0" applyFont="0" applyFill="0" applyBorder="0" applyAlignment="0" applyProtection="0"/>
    <xf numFmtId="0" fontId="350" fillId="80" borderId="0" applyNumberFormat="0" applyBorder="0" applyAlignment="0" applyProtection="0"/>
    <xf numFmtId="0" fontId="20" fillId="0" borderId="688">
      <alignment horizontal="left" vertical="center"/>
    </xf>
    <xf numFmtId="297" fontId="90" fillId="0" borderId="0" applyFont="0" applyFill="0" applyBorder="0" applyAlignment="0" applyProtection="0"/>
    <xf numFmtId="0" fontId="396" fillId="86" borderId="761" applyNumberFormat="0" applyAlignment="0" applyProtection="0"/>
    <xf numFmtId="0" fontId="20" fillId="0" borderId="977">
      <alignment horizontal="left" vertical="center"/>
    </xf>
    <xf numFmtId="297" fontId="90" fillId="0" borderId="0" applyFont="0" applyFill="0" applyBorder="0" applyAlignment="0" applyProtection="0"/>
    <xf numFmtId="0" fontId="406" fillId="86" borderId="1200" applyNumberFormat="0" applyAlignment="0" applyProtection="0">
      <alignment vertical="center"/>
    </xf>
    <xf numFmtId="0" fontId="396" fillId="86" borderId="1058" applyNumberFormat="0" applyAlignment="0" applyProtection="0"/>
    <xf numFmtId="0" fontId="412" fillId="0" borderId="1402" applyNumberFormat="0" applyFill="0" applyAlignment="0" applyProtection="0">
      <alignment vertical="center"/>
    </xf>
    <xf numFmtId="0" fontId="274" fillId="61" borderId="1138" applyNumberFormat="0" applyAlignment="0" applyProtection="0"/>
    <xf numFmtId="0" fontId="20" fillId="0" borderId="716">
      <alignment horizontal="left" vertical="center"/>
    </xf>
    <xf numFmtId="0" fontId="350" fillId="83" borderId="0" applyNumberFormat="0" applyBorder="0" applyAlignment="0" applyProtection="0"/>
    <xf numFmtId="0" fontId="127" fillId="0" borderId="0"/>
    <xf numFmtId="0" fontId="108" fillId="0" borderId="1218">
      <alignment vertical="justify" wrapText="1"/>
    </xf>
    <xf numFmtId="3" fontId="9" fillId="2" borderId="969" applyNumberFormat="0" applyFont="0" applyFill="0" applyBorder="0" applyAlignment="0" applyProtection="0">
      <alignment horizontal="center" vertical="center" wrapText="1"/>
    </xf>
    <xf numFmtId="0" fontId="90" fillId="0" borderId="0"/>
    <xf numFmtId="0" fontId="350" fillId="85" borderId="0" applyNumberFormat="0" applyBorder="0" applyAlignment="0" applyProtection="0"/>
    <xf numFmtId="0" fontId="20" fillId="0" borderId="1483">
      <alignment horizontal="left" vertical="center"/>
    </xf>
    <xf numFmtId="0" fontId="396" fillId="86" borderId="1305" applyNumberFormat="0" applyAlignment="0" applyProtection="0"/>
    <xf numFmtId="0" fontId="350" fillId="79" borderId="0" applyNumberFormat="0" applyBorder="0" applyAlignment="0" applyProtection="0"/>
    <xf numFmtId="37" fontId="108" fillId="0" borderId="973" applyAlignment="0"/>
    <xf numFmtId="0" fontId="90" fillId="0" borderId="0"/>
    <xf numFmtId="3" fontId="9" fillId="2" borderId="736" applyNumberFormat="0" applyFont="0" applyFill="0" applyBorder="0" applyAlignment="0" applyProtection="0">
      <alignment horizontal="center" vertical="center" wrapText="1"/>
    </xf>
    <xf numFmtId="0" fontId="20" fillId="0" borderId="1614">
      <alignment horizontal="left" vertical="center"/>
    </xf>
    <xf numFmtId="0" fontId="274" fillId="61" borderId="1235" applyNumberFormat="0" applyAlignment="0" applyProtection="0"/>
    <xf numFmtId="0" fontId="20" fillId="0" borderId="970">
      <alignment horizontal="left" vertical="center"/>
    </xf>
    <xf numFmtId="0" fontId="406" fillId="86" borderId="1680" applyNumberFormat="0" applyAlignment="0" applyProtection="0">
      <alignment vertical="center"/>
    </xf>
    <xf numFmtId="0" fontId="90" fillId="0" borderId="0"/>
    <xf numFmtId="0" fontId="350" fillId="84" borderId="0" applyNumberFormat="0" applyBorder="0" applyAlignment="0" applyProtection="0"/>
    <xf numFmtId="41" fontId="212" fillId="0" borderId="0" applyFont="0" applyFill="0" applyBorder="0" applyAlignment="0" applyProtection="0">
      <alignment vertical="center"/>
    </xf>
    <xf numFmtId="245" fontId="20" fillId="0" borderId="1627">
      <alignment horizontal="left" vertical="center"/>
    </xf>
    <xf numFmtId="0" fontId="396" fillId="86" borderId="1235" applyNumberFormat="0" applyAlignment="0" applyProtection="0"/>
    <xf numFmtId="298" fontId="122" fillId="0" borderId="0" applyFont="0" applyFill="0" applyBorder="0" applyAlignment="0" applyProtection="0"/>
    <xf numFmtId="0" fontId="263" fillId="61" borderId="556" applyNumberFormat="0" applyAlignment="0" applyProtection="0"/>
    <xf numFmtId="0" fontId="20" fillId="0" borderId="806">
      <alignment horizontal="left" vertical="center"/>
    </xf>
    <xf numFmtId="37" fontId="108" fillId="0" borderId="1156" applyAlignment="0"/>
    <xf numFmtId="0" fontId="263" fillId="61" borderId="1057" applyNumberFormat="0" applyAlignment="0" applyProtection="0"/>
    <xf numFmtId="0" fontId="419" fillId="86" borderId="1659" applyNumberFormat="0" applyAlignment="0" applyProtection="0">
      <alignment vertical="center"/>
    </xf>
    <xf numFmtId="0" fontId="20" fillId="0" borderId="680">
      <alignment horizontal="left" vertical="center"/>
    </xf>
    <xf numFmtId="245" fontId="137" fillId="6" borderId="7" applyNumberFormat="0" applyFont="0" applyBorder="0" applyAlignment="0">
      <alignment horizontal="center"/>
      <protection locked="0"/>
    </xf>
    <xf numFmtId="0" fontId="20" fillId="0" borderId="1153">
      <alignment horizontal="left" vertical="center"/>
    </xf>
    <xf numFmtId="0" fontId="274" fillId="61" borderId="728" applyNumberFormat="0" applyAlignment="0" applyProtection="0"/>
    <xf numFmtId="0" fontId="377" fillId="86" borderId="1185" applyNumberFormat="0" applyAlignment="0" applyProtection="0"/>
    <xf numFmtId="0" fontId="412" fillId="0" borderId="1183" applyNumberFormat="0" applyFill="0" applyAlignment="0" applyProtection="0">
      <alignment vertical="center"/>
    </xf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0" fontId="377" fillId="86" borderId="1164" applyNumberFormat="0" applyAlignment="0" applyProtection="0"/>
    <xf numFmtId="0" fontId="263" fillId="61" borderId="953" applyNumberFormat="0" applyAlignment="0" applyProtection="0"/>
    <xf numFmtId="0" fontId="406" fillId="86" borderId="1624" applyNumberFormat="0" applyAlignment="0" applyProtection="0">
      <alignment vertical="center"/>
    </xf>
    <xf numFmtId="0" fontId="350" fillId="79" borderId="0" applyNumberFormat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0" fontId="413" fillId="73" borderId="1193" applyNumberFormat="0" applyAlignment="0" applyProtection="0">
      <alignment vertical="center"/>
    </xf>
    <xf numFmtId="0" fontId="274" fillId="61" borderId="678" applyNumberFormat="0" applyAlignment="0" applyProtection="0"/>
    <xf numFmtId="0" fontId="20" fillId="0" borderId="806">
      <alignment horizontal="left" vertical="center"/>
    </xf>
    <xf numFmtId="0" fontId="20" fillId="0" borderId="1210">
      <alignment horizontal="left" vertical="center"/>
    </xf>
    <xf numFmtId="0" fontId="350" fillId="83" borderId="0" applyNumberFormat="0" applyBorder="0" applyAlignment="0" applyProtection="0"/>
    <xf numFmtId="245" fontId="20" fillId="0" borderId="660">
      <alignment horizontal="left" vertical="center"/>
    </xf>
    <xf numFmtId="3" fontId="9" fillId="2" borderId="708" applyNumberFormat="0" applyFont="0" applyFill="0" applyBorder="0" applyAlignment="0" applyProtection="0">
      <alignment horizontal="center" vertical="center" wrapText="1"/>
    </xf>
    <xf numFmtId="245" fontId="127" fillId="0" borderId="0"/>
    <xf numFmtId="0" fontId="406" fillId="86" borderId="1304" applyNumberFormat="0" applyAlignment="0" applyProtection="0">
      <alignment vertical="center"/>
    </xf>
    <xf numFmtId="0" fontId="419" fillId="86" borderId="1509" applyNumberFormat="0" applyAlignment="0" applyProtection="0">
      <alignment vertical="center"/>
    </xf>
    <xf numFmtId="0" fontId="20" fillId="0" borderId="1293">
      <alignment horizontal="left" vertical="center"/>
    </xf>
    <xf numFmtId="0" fontId="20" fillId="0" borderId="1307">
      <alignment horizontal="left" vertical="center"/>
    </xf>
    <xf numFmtId="0" fontId="20" fillId="0" borderId="1421">
      <alignment horizontal="left" vertical="center"/>
    </xf>
    <xf numFmtId="0" fontId="20" fillId="0" borderId="716">
      <alignment horizontal="left" vertical="center"/>
    </xf>
    <xf numFmtId="37" fontId="108" fillId="0" borderId="753" applyAlignment="0"/>
    <xf numFmtId="0" fontId="20" fillId="0" borderId="1168">
      <alignment horizontal="left" vertical="center"/>
    </xf>
    <xf numFmtId="0" fontId="406" fillId="86" borderId="932" applyNumberFormat="0" applyAlignment="0" applyProtection="0">
      <alignment vertical="center"/>
    </xf>
    <xf numFmtId="0" fontId="274" fillId="61" borderId="1625" applyNumberFormat="0" applyAlignment="0" applyProtection="0"/>
    <xf numFmtId="0" fontId="8" fillId="87" borderId="1186" applyNumberFormat="0" applyFont="0" applyAlignment="0" applyProtection="0">
      <alignment vertical="center"/>
    </xf>
    <xf numFmtId="0" fontId="396" fillId="86" borderId="665" applyNumberFormat="0" applyAlignment="0" applyProtection="0"/>
    <xf numFmtId="0" fontId="20" fillId="0" borderId="1498">
      <alignment horizontal="left" vertical="center"/>
    </xf>
    <xf numFmtId="245" fontId="20" fillId="0" borderId="602">
      <alignment horizontal="left" vertical="center"/>
    </xf>
    <xf numFmtId="0" fontId="20" fillId="0" borderId="737">
      <alignment horizontal="left" vertical="center"/>
    </xf>
    <xf numFmtId="0" fontId="45" fillId="0" borderId="0"/>
    <xf numFmtId="245" fontId="20" fillId="0" borderId="602">
      <alignment horizontal="left" vertical="center"/>
    </xf>
    <xf numFmtId="3" fontId="9" fillId="2" borderId="1793" applyNumberFormat="0" applyFont="0" applyFill="0" applyBorder="0" applyAlignment="0" applyProtection="0">
      <alignment horizontal="center" vertical="center" wrapText="1"/>
    </xf>
    <xf numFmtId="0" fontId="20" fillId="0" borderId="688">
      <alignment horizontal="left" vertical="center"/>
    </xf>
    <xf numFmtId="0" fontId="377" fillId="86" borderId="953" applyNumberFormat="0" applyAlignment="0" applyProtection="0"/>
    <xf numFmtId="0" fontId="377" fillId="86" borderId="945" applyNumberFormat="0" applyAlignment="0" applyProtection="0"/>
    <xf numFmtId="0" fontId="377" fillId="86" borderId="1262" applyNumberFormat="0" applyAlignment="0" applyProtection="0"/>
    <xf numFmtId="0" fontId="20" fillId="0" borderId="820">
      <alignment horizontal="left" vertical="center"/>
    </xf>
    <xf numFmtId="0" fontId="20" fillId="0" borderId="1773">
      <alignment horizontal="left" vertical="center"/>
    </xf>
    <xf numFmtId="0" fontId="377" fillId="86" borderId="692" applyNumberFormat="0" applyAlignment="0" applyProtection="0"/>
    <xf numFmtId="0" fontId="20" fillId="0" borderId="1189">
      <alignment horizontal="left" vertical="center"/>
    </xf>
    <xf numFmtId="0" fontId="406" fillId="86" borderId="727" applyNumberFormat="0" applyAlignment="0" applyProtection="0">
      <alignment vertical="center"/>
    </xf>
    <xf numFmtId="0" fontId="20" fillId="0" borderId="1745">
      <alignment horizontal="left" vertical="center"/>
    </xf>
    <xf numFmtId="245" fontId="127" fillId="0" borderId="0"/>
    <xf numFmtId="0" fontId="396" fillId="86" borderId="439" applyNumberFormat="0" applyAlignment="0" applyProtection="0"/>
    <xf numFmtId="0" fontId="274" fillId="61" borderId="1695" applyNumberFormat="0" applyAlignment="0" applyProtection="0"/>
    <xf numFmtId="37" fontId="108" fillId="0" borderId="1268" applyAlignment="0"/>
    <xf numFmtId="245" fontId="20" fillId="0" borderId="421">
      <alignment horizontal="left" vertical="center"/>
    </xf>
    <xf numFmtId="3" fontId="9" fillId="2" borderId="1532" applyNumberFormat="0" applyFont="0" applyFill="0" applyBorder="0" applyAlignment="0" applyProtection="0">
      <alignment horizontal="center" vertical="center" wrapText="1"/>
    </xf>
    <xf numFmtId="0" fontId="20" fillId="0" borderId="977">
      <alignment horizontal="left" vertical="center"/>
    </xf>
    <xf numFmtId="0" fontId="20" fillId="0" borderId="667">
      <alignment horizontal="left" vertical="center"/>
    </xf>
    <xf numFmtId="0" fontId="263" fillId="61" borderId="692" applyNumberFormat="0" applyAlignment="0" applyProtection="0"/>
    <xf numFmtId="0" fontId="8" fillId="87" borderId="1666" applyNumberFormat="0" applyFont="0" applyAlignment="0" applyProtection="0">
      <alignment vertical="center"/>
    </xf>
    <xf numFmtId="0" fontId="350" fillId="82" borderId="0" applyNumberFormat="0" applyBorder="0" applyAlignment="0" applyProtection="0"/>
    <xf numFmtId="0" fontId="20" fillId="0" borderId="1400">
      <alignment horizontal="left" vertical="center"/>
    </xf>
    <xf numFmtId="245" fontId="127" fillId="0" borderId="0"/>
    <xf numFmtId="0" fontId="413" fillId="73" borderId="1207" applyNumberFormat="0" applyAlignment="0" applyProtection="0">
      <alignment vertical="center"/>
    </xf>
    <xf numFmtId="0" fontId="20" fillId="0" borderId="1217">
      <alignment horizontal="left" vertical="center"/>
    </xf>
    <xf numFmtId="0" fontId="8" fillId="87" borderId="768" applyNumberFormat="0" applyFont="0" applyAlignment="0" applyProtection="0">
      <alignment vertical="center"/>
    </xf>
    <xf numFmtId="0" fontId="396" fillId="86" borderId="1036" applyNumberFormat="0" applyAlignment="0" applyProtection="0"/>
    <xf numFmtId="0" fontId="396" fillId="86" borderId="1413" applyNumberFormat="0" applyAlignment="0" applyProtection="0"/>
    <xf numFmtId="0" fontId="274" fillId="61" borderId="1378" applyNumberFormat="0" applyAlignment="0" applyProtection="0"/>
    <xf numFmtId="0" fontId="108" fillId="0" borderId="1308">
      <alignment vertical="justify" wrapText="1"/>
    </xf>
    <xf numFmtId="0" fontId="377" fillId="86" borderId="1680" applyNumberFormat="0" applyAlignment="0" applyProtection="0"/>
    <xf numFmtId="245" fontId="20" fillId="0" borderId="1160">
      <alignment horizontal="left" vertical="center"/>
    </xf>
    <xf numFmtId="0" fontId="406" fillId="86" borderId="1234" applyNumberFormat="0" applyAlignment="0" applyProtection="0">
      <alignment vertical="center"/>
    </xf>
    <xf numFmtId="37" fontId="108" fillId="0" borderId="903" applyAlignment="0"/>
    <xf numFmtId="0" fontId="350" fillId="85" borderId="0" applyNumberFormat="0" applyBorder="0" applyAlignment="0" applyProtection="0"/>
    <xf numFmtId="245" fontId="127" fillId="0" borderId="0"/>
    <xf numFmtId="0" fontId="108" fillId="0" borderId="1724">
      <alignment vertical="justify" wrapText="1"/>
    </xf>
    <xf numFmtId="0" fontId="413" fillId="73" borderId="1214" applyNumberFormat="0" applyAlignment="0" applyProtection="0">
      <alignment vertical="center"/>
    </xf>
    <xf numFmtId="0" fontId="412" fillId="0" borderId="1033" applyNumberFormat="0" applyFill="0" applyAlignment="0" applyProtection="0">
      <alignment vertical="center"/>
    </xf>
    <xf numFmtId="245" fontId="20" fillId="0" borderId="667">
      <alignment horizontal="left" vertical="center"/>
    </xf>
    <xf numFmtId="37" fontId="108" fillId="0" borderId="1366" applyAlignment="0"/>
    <xf numFmtId="3" fontId="9" fillId="2" borderId="1722" applyNumberFormat="0" applyFont="0" applyFill="0" applyBorder="0" applyAlignment="0" applyProtection="0">
      <alignment horizontal="center" vertical="center" wrapText="1"/>
    </xf>
    <xf numFmtId="0" fontId="413" fillId="73" borderId="664" applyNumberFormat="0" applyAlignment="0" applyProtection="0">
      <alignment vertical="center"/>
    </xf>
    <xf numFmtId="245" fontId="20" fillId="0" borderId="1429">
      <alignment horizontal="left" vertical="center"/>
    </xf>
    <xf numFmtId="0" fontId="8" fillId="87" borderId="1728" applyNumberFormat="0" applyFont="0" applyAlignment="0" applyProtection="0">
      <alignment vertical="center"/>
    </xf>
    <xf numFmtId="0" fontId="350" fillId="79" borderId="0" applyNumberFormat="0" applyBorder="0" applyAlignment="0" applyProtection="0"/>
    <xf numFmtId="0" fontId="127" fillId="0" borderId="0"/>
    <xf numFmtId="245" fontId="94" fillId="0" borderId="0"/>
    <xf numFmtId="245" fontId="127" fillId="0" borderId="0"/>
    <xf numFmtId="0" fontId="20" fillId="0" borderId="1690">
      <alignment horizontal="left" vertical="center"/>
    </xf>
    <xf numFmtId="0" fontId="20" fillId="0" borderId="730">
      <alignment horizontal="left" vertical="center"/>
    </xf>
    <xf numFmtId="298" fontId="122" fillId="0" borderId="0" applyFont="0" applyFill="0" applyBorder="0" applyAlignment="0" applyProtection="0"/>
    <xf numFmtId="0" fontId="406" fillId="86" borderId="1262" applyNumberFormat="0" applyAlignment="0" applyProtection="0">
      <alignment vertical="center"/>
    </xf>
    <xf numFmtId="3" fontId="9" fillId="2" borderId="1133" applyNumberFormat="0" applyFont="0" applyFill="0" applyBorder="0" applyAlignment="0" applyProtection="0">
      <alignment horizontal="center" vertical="center" wrapText="1"/>
    </xf>
    <xf numFmtId="0" fontId="274" fillId="61" borderId="1391" applyNumberFormat="0" applyAlignment="0" applyProtection="0"/>
    <xf numFmtId="0" fontId="108" fillId="0" borderId="696">
      <alignment vertical="justify" wrapText="1"/>
    </xf>
    <xf numFmtId="0" fontId="263" fillId="61" borderId="563" applyNumberFormat="0" applyAlignment="0" applyProtection="0"/>
    <xf numFmtId="0" fontId="350" fillId="83" borderId="0" applyNumberFormat="0" applyBorder="0" applyAlignment="0" applyProtection="0"/>
    <xf numFmtId="0" fontId="263" fillId="61" borderId="1762" applyNumberFormat="0" applyAlignment="0" applyProtection="0"/>
    <xf numFmtId="0" fontId="350" fillId="82" borderId="0" applyNumberFormat="0" applyBorder="0" applyAlignment="0" applyProtection="0"/>
    <xf numFmtId="3" fontId="9" fillId="2" borderId="1299" applyNumberFormat="0" applyFont="0" applyFill="0" applyBorder="0" applyAlignment="0" applyProtection="0">
      <alignment horizontal="center" vertical="center" wrapText="1"/>
    </xf>
    <xf numFmtId="0" fontId="263" fillId="61" borderId="981" applyNumberFormat="0" applyAlignment="0" applyProtection="0"/>
    <xf numFmtId="0" fontId="350" fillId="83" borderId="0" applyNumberFormat="0" applyBorder="0" applyAlignment="0" applyProtection="0"/>
    <xf numFmtId="37" fontId="108" fillId="0" borderId="897" applyAlignment="0"/>
    <xf numFmtId="37" fontId="108" fillId="0" borderId="1700" applyAlignment="0"/>
    <xf numFmtId="0" fontId="263" fillId="61" borderId="1185" applyNumberFormat="0" applyAlignment="0" applyProtection="0"/>
    <xf numFmtId="3" fontId="9" fillId="2" borderId="1209" applyNumberFormat="0" applyFont="0" applyFill="0" applyBorder="0" applyAlignment="0" applyProtection="0">
      <alignment horizontal="center" vertical="center" wrapText="1"/>
    </xf>
    <xf numFmtId="0" fontId="20" fillId="0" borderId="1243">
      <alignment horizontal="left" vertical="center"/>
    </xf>
    <xf numFmtId="3" fontId="9" fillId="2" borderId="762" applyNumberFormat="0" applyFont="0" applyFill="0" applyBorder="0" applyAlignment="0" applyProtection="0">
      <alignment horizontal="center" vertical="center" wrapText="1"/>
    </xf>
    <xf numFmtId="3" fontId="9" fillId="2" borderId="722" applyNumberFormat="0" applyFont="0" applyFill="0" applyBorder="0" applyAlignment="0" applyProtection="0">
      <alignment horizontal="center" vertical="center" wrapText="1"/>
    </xf>
    <xf numFmtId="245" fontId="20" fillId="0" borderId="1640">
      <alignment horizontal="left" vertical="center"/>
    </xf>
    <xf numFmtId="0" fontId="396" fillId="86" borderId="1799" applyNumberFormat="0" applyAlignment="0" applyProtection="0"/>
    <xf numFmtId="0" fontId="349" fillId="87" borderId="706" applyNumberFormat="0" applyFont="0" applyAlignment="0" applyProtection="0"/>
    <xf numFmtId="3" fontId="9" fillId="2" borderId="736" applyNumberFormat="0" applyFont="0" applyFill="0" applyBorder="0" applyAlignment="0" applyProtection="0">
      <alignment horizontal="center" vertical="center" wrapText="1"/>
    </xf>
    <xf numFmtId="0" fontId="108" fillId="0" borderId="1381">
      <alignment vertical="justify" wrapText="1"/>
    </xf>
    <xf numFmtId="0" fontId="419" fillId="86" borderId="1249" applyNumberFormat="0" applyAlignment="0" applyProtection="0">
      <alignment vertical="center"/>
    </xf>
    <xf numFmtId="0" fontId="413" fillId="73" borderId="705" applyNumberFormat="0" applyAlignment="0" applyProtection="0">
      <alignment vertical="center"/>
    </xf>
    <xf numFmtId="0" fontId="419" fillId="86" borderId="460" applyNumberFormat="0" applyAlignment="0" applyProtection="0">
      <alignment vertical="center"/>
    </xf>
    <xf numFmtId="0" fontId="350" fillId="82" borderId="0" applyNumberFormat="0" applyBorder="0" applyAlignment="0" applyProtection="0"/>
    <xf numFmtId="0" fontId="20" fillId="0" borderId="667">
      <alignment horizontal="left" vertical="center"/>
    </xf>
    <xf numFmtId="0" fontId="20" fillId="0" borderId="941">
      <alignment horizontal="left" vertical="center"/>
    </xf>
    <xf numFmtId="0" fontId="20" fillId="0" borderId="1271">
      <alignment horizontal="left" vertical="center"/>
    </xf>
    <xf numFmtId="245" fontId="20" fillId="0" borderId="688">
      <alignment horizontal="left" vertical="center"/>
    </xf>
    <xf numFmtId="0" fontId="20" fillId="0" borderId="1314">
      <alignment horizontal="left" vertical="center"/>
    </xf>
    <xf numFmtId="0" fontId="377" fillId="86" borderId="1282" applyNumberFormat="0" applyAlignment="0" applyProtection="0"/>
    <xf numFmtId="37" fontId="108" fillId="0" borderId="1254" applyAlignment="0"/>
    <xf numFmtId="0" fontId="20" fillId="0" borderId="894">
      <alignment horizontal="left" vertical="center"/>
    </xf>
    <xf numFmtId="0" fontId="8" fillId="87" borderId="1165" applyNumberFormat="0" applyFont="0" applyAlignment="0" applyProtection="0">
      <alignment vertical="center"/>
    </xf>
    <xf numFmtId="37" fontId="108" fillId="0" borderId="1296" applyAlignment="0"/>
    <xf numFmtId="0" fontId="20" fillId="0" borderId="1251">
      <alignment horizontal="left" vertical="center"/>
    </xf>
    <xf numFmtId="0" fontId="412" fillId="0" borderId="703" applyNumberFormat="0" applyFill="0" applyAlignment="0" applyProtection="0">
      <alignment vertical="center"/>
    </xf>
    <xf numFmtId="0" fontId="419" fillId="86" borderId="1194" applyNumberFormat="0" applyAlignment="0" applyProtection="0">
      <alignment vertical="center"/>
    </xf>
    <xf numFmtId="0" fontId="20" fillId="0" borderId="1697">
      <alignment horizontal="left" vertical="center"/>
    </xf>
    <xf numFmtId="0" fontId="20" fillId="0" borderId="1003">
      <alignment horizontal="left" vertical="center"/>
    </xf>
    <xf numFmtId="0" fontId="20" fillId="0" borderId="1286">
      <alignment horizontal="left" vertical="center"/>
    </xf>
    <xf numFmtId="0" fontId="396" fillId="86" borderId="1413" applyNumberFormat="0" applyAlignment="0" applyProtection="0"/>
    <xf numFmtId="0" fontId="413" fillId="73" borderId="1247" applyNumberFormat="0" applyAlignment="0" applyProtection="0">
      <alignment vertical="center"/>
    </xf>
    <xf numFmtId="245" fontId="94" fillId="0" borderId="0"/>
    <xf numFmtId="0" fontId="20" fillId="0" borderId="688">
      <alignment horizontal="left" vertical="center"/>
    </xf>
    <xf numFmtId="0" fontId="406" fillId="86" borderId="1742" applyNumberFormat="0" applyAlignment="0" applyProtection="0">
      <alignment vertical="center"/>
    </xf>
    <xf numFmtId="0" fontId="20" fillId="0" borderId="716">
      <alignment horizontal="left" vertical="center"/>
    </xf>
    <xf numFmtId="0" fontId="20" fillId="0" borderId="1745">
      <alignment horizontal="left" vertical="center"/>
    </xf>
    <xf numFmtId="0" fontId="20" fillId="0" borderId="1526">
      <alignment horizontal="left" vertical="center"/>
    </xf>
    <xf numFmtId="0" fontId="20" fillId="0" borderId="744">
      <alignment horizontal="left" vertical="center"/>
    </xf>
    <xf numFmtId="0" fontId="406" fillId="86" borderId="1652" applyNumberFormat="0" applyAlignment="0" applyProtection="0">
      <alignment vertical="center"/>
    </xf>
    <xf numFmtId="0" fontId="412" fillId="0" borderId="718" applyNumberFormat="0" applyFill="0" applyAlignment="0" applyProtection="0">
      <alignment vertical="center"/>
    </xf>
    <xf numFmtId="245" fontId="20" fillId="0" borderId="654">
      <alignment horizontal="left" vertical="center"/>
    </xf>
    <xf numFmtId="245" fontId="94" fillId="0" borderId="0"/>
    <xf numFmtId="0" fontId="20" fillId="0" borderId="650">
      <alignment horizontal="left" vertical="center"/>
    </xf>
    <xf numFmtId="0" fontId="396" fillId="86" borderId="1001" applyNumberFormat="0" applyAlignment="0" applyProtection="0"/>
    <xf numFmtId="0" fontId="20" fillId="0" borderId="1505">
      <alignment horizontal="left" vertical="center"/>
    </xf>
    <xf numFmtId="0" fontId="396" fillId="86" borderId="671" applyNumberFormat="0" applyAlignment="0" applyProtection="0"/>
    <xf numFmtId="0" fontId="263" fillId="61" borderId="1234" applyNumberFormat="0" applyAlignment="0" applyProtection="0"/>
    <xf numFmtId="0" fontId="419" fillId="86" borderId="1552" applyNumberFormat="0" applyAlignment="0" applyProtection="0">
      <alignment vertical="center"/>
    </xf>
    <xf numFmtId="0" fontId="419" fillId="86" borderId="1319" applyNumberFormat="0" applyAlignment="0" applyProtection="0">
      <alignment vertical="center"/>
    </xf>
    <xf numFmtId="245" fontId="20" fillId="0" borderId="680">
      <alignment horizontal="left" vertical="center"/>
    </xf>
    <xf numFmtId="0" fontId="419" fillId="86" borderId="796" applyNumberFormat="0" applyAlignment="0" applyProtection="0">
      <alignment vertical="center"/>
    </xf>
    <xf numFmtId="0" fontId="20" fillId="0" borderId="1766">
      <alignment horizontal="left" vertical="center"/>
    </xf>
    <xf numFmtId="0" fontId="413" fillId="73" borderId="1755" applyNumberFormat="0" applyAlignment="0" applyProtection="0">
      <alignment vertical="center"/>
    </xf>
    <xf numFmtId="3" fontId="9" fillId="2" borderId="558" applyNumberFormat="0" applyFont="0" applyFill="0" applyBorder="0" applyAlignment="0" applyProtection="0">
      <alignment horizontal="center" vertical="center" wrapText="1"/>
    </xf>
    <xf numFmtId="0" fontId="377" fillId="86" borderId="1755" applyNumberFormat="0" applyAlignment="0" applyProtection="0"/>
    <xf numFmtId="0" fontId="20" fillId="0" borderId="834">
      <alignment horizontal="left" vertical="center"/>
    </xf>
    <xf numFmtId="0" fontId="412" fillId="0" borderId="1020" applyNumberFormat="0" applyFill="0" applyAlignment="0" applyProtection="0">
      <alignment vertical="center"/>
    </xf>
    <xf numFmtId="0" fontId="108" fillId="0" borderId="772">
      <alignment vertical="justify" wrapText="1"/>
    </xf>
    <xf numFmtId="0" fontId="419" fillId="86" borderId="1398" applyNumberFormat="0" applyAlignment="0" applyProtection="0">
      <alignment vertical="center"/>
    </xf>
    <xf numFmtId="37" fontId="108" fillId="0" borderId="719" applyAlignment="0"/>
    <xf numFmtId="0" fontId="413" fillId="73" borderId="1665" applyNumberFormat="0" applyAlignment="0" applyProtection="0">
      <alignment vertical="center"/>
    </xf>
    <xf numFmtId="0" fontId="419" fillId="86" borderId="1385" applyNumberFormat="0" applyAlignment="0" applyProtection="0">
      <alignment vertical="center"/>
    </xf>
    <xf numFmtId="0" fontId="413" fillId="73" borderId="1282" applyNumberFormat="0" applyAlignment="0" applyProtection="0">
      <alignment vertical="center"/>
    </xf>
    <xf numFmtId="0" fontId="20" fillId="0" borderId="667">
      <alignment horizontal="left" vertical="center"/>
    </xf>
    <xf numFmtId="37" fontId="108" fillId="0" borderId="1156" applyAlignment="0"/>
    <xf numFmtId="37" fontId="108" fillId="0" borderId="1126" applyAlignment="0"/>
    <xf numFmtId="0" fontId="20" fillId="0" borderId="1526">
      <alignment horizontal="left" vertical="center"/>
    </xf>
    <xf numFmtId="0" fontId="377" fillId="86" borderId="1311" applyNumberFormat="0" applyAlignment="0" applyProtection="0"/>
    <xf numFmtId="0" fontId="20" fillId="0" borderId="1210">
      <alignment horizontal="left" vertical="center"/>
    </xf>
    <xf numFmtId="37" fontId="108" fillId="0" borderId="1494" applyAlignment="0"/>
    <xf numFmtId="0" fontId="406" fillId="86" borderId="1127" applyNumberFormat="0" applyAlignment="0" applyProtection="0">
      <alignment vertical="center"/>
    </xf>
    <xf numFmtId="0" fontId="377" fillId="86" borderId="1282" applyNumberFormat="0" applyAlignment="0" applyProtection="0"/>
    <xf numFmtId="245" fontId="127" fillId="0" borderId="0"/>
    <xf numFmtId="0" fontId="8" fillId="87" borderId="1283" applyNumberFormat="0" applyFont="0" applyAlignment="0" applyProtection="0">
      <alignment vertical="center"/>
    </xf>
    <xf numFmtId="0" fontId="20" fillId="0" borderId="709">
      <alignment horizontal="left" vertical="center"/>
    </xf>
    <xf numFmtId="0" fontId="108" fillId="0" borderId="689">
      <alignment vertical="justify" wrapText="1"/>
    </xf>
    <xf numFmtId="3" fontId="9" fillId="2" borderId="1609" applyNumberFormat="0" applyFont="0" applyFill="0" applyBorder="0" applyAlignment="0" applyProtection="0">
      <alignment horizontal="center" vertical="center" wrapText="1"/>
    </xf>
    <xf numFmtId="0" fontId="8" fillId="87" borderId="1008" applyNumberFormat="0" applyFont="0" applyAlignment="0" applyProtection="0">
      <alignment vertical="center"/>
    </xf>
    <xf numFmtId="3" fontId="9" fillId="2" borderId="1428" applyNumberFormat="0" applyFont="0" applyFill="0" applyBorder="0" applyAlignment="0" applyProtection="0">
      <alignment horizontal="center" vertical="center" wrapText="1"/>
    </xf>
    <xf numFmtId="0" fontId="274" fillId="61" borderId="1531" applyNumberFormat="0" applyAlignment="0" applyProtection="0"/>
    <xf numFmtId="0" fontId="20" fillId="0" borderId="1429">
      <alignment horizontal="left" vertical="center"/>
    </xf>
    <xf numFmtId="0" fontId="20" fillId="0" borderId="1450">
      <alignment horizontal="left" vertical="center"/>
    </xf>
    <xf numFmtId="0" fontId="45" fillId="0" borderId="0"/>
    <xf numFmtId="245" fontId="127" fillId="0" borderId="0"/>
    <xf numFmtId="0" fontId="20" fillId="0" borderId="688">
      <alignment horizontal="left" vertical="center"/>
    </xf>
    <xf numFmtId="0" fontId="20" fillId="0" borderId="602">
      <alignment horizontal="left" vertical="center"/>
    </xf>
    <xf numFmtId="0" fontId="20" fillId="0" borderId="806">
      <alignment horizontal="left" vertical="center"/>
    </xf>
    <xf numFmtId="37" fontId="108" fillId="0" borderId="1366" applyAlignment="0"/>
    <xf numFmtId="0" fontId="412" fillId="0" borderId="1062" applyNumberFormat="0" applyFill="0" applyAlignment="0" applyProtection="0">
      <alignment vertical="center"/>
    </xf>
    <xf numFmtId="0" fontId="396" fillId="86" borderId="693" applyNumberFormat="0" applyAlignment="0" applyProtection="0"/>
    <xf numFmtId="245" fontId="127" fillId="0" borderId="0"/>
    <xf numFmtId="3" fontId="9" fillId="2" borderId="1242" applyNumberFormat="0" applyFont="0" applyFill="0" applyBorder="0" applyAlignment="0" applyProtection="0">
      <alignment horizontal="center" vertical="center" wrapText="1"/>
    </xf>
    <xf numFmtId="0" fontId="377" fillId="86" borderId="1644" applyNumberFormat="0" applyAlignment="0" applyProtection="0"/>
    <xf numFmtId="0" fontId="412" fillId="0" borderId="1657" applyNumberFormat="0" applyFill="0" applyAlignment="0" applyProtection="0">
      <alignment vertical="center"/>
    </xf>
    <xf numFmtId="0" fontId="20" fillId="0" borderId="941">
      <alignment horizontal="left" vertical="center"/>
    </xf>
    <xf numFmtId="0" fontId="377" fillId="86" borderId="1214" applyNumberFormat="0" applyAlignment="0" applyProtection="0"/>
    <xf numFmtId="0" fontId="8" fillId="87" borderId="1367" applyNumberFormat="0" applyFont="0" applyAlignment="0" applyProtection="0">
      <alignment vertical="center"/>
    </xf>
    <xf numFmtId="0" fontId="406" fillId="86" borderId="1798" applyNumberFormat="0" applyAlignment="0" applyProtection="0">
      <alignment vertical="center"/>
    </xf>
    <xf numFmtId="0" fontId="20" fillId="0" borderId="1421">
      <alignment horizontal="left" vertical="center"/>
    </xf>
    <xf numFmtId="0" fontId="377" fillId="86" borderId="1221" applyNumberFormat="0" applyAlignment="0" applyProtection="0"/>
    <xf numFmtId="245" fontId="127" fillId="0" borderId="0"/>
    <xf numFmtId="3" fontId="9" fillId="2" borderId="912" applyNumberFormat="0" applyFont="0" applyFill="0" applyBorder="0" applyAlignment="0" applyProtection="0">
      <alignment horizontal="center" vertical="center" wrapText="1"/>
    </xf>
    <xf numFmtId="0" fontId="274" fillId="61" borderId="1187" applyNumberFormat="0" applyAlignment="0" applyProtection="0"/>
    <xf numFmtId="0" fontId="274" fillId="61" borderId="1166" applyNumberFormat="0" applyAlignment="0" applyProtection="0"/>
    <xf numFmtId="0" fontId="413" fillId="73" borderId="438" applyNumberFormat="0" applyAlignment="0" applyProtection="0">
      <alignment vertical="center"/>
    </xf>
    <xf numFmtId="0" fontId="263" fillId="61" borderId="782" applyNumberFormat="0" applyAlignment="0" applyProtection="0"/>
    <xf numFmtId="0" fontId="396" fillId="86" borderId="714" applyNumberFormat="0" applyAlignment="0" applyProtection="0"/>
    <xf numFmtId="0" fontId="263" fillId="61" borderId="1544" applyNumberFormat="0" applyAlignment="0" applyProtection="0"/>
    <xf numFmtId="0" fontId="412" fillId="0" borderId="690" applyNumberFormat="0" applyFill="0" applyAlignment="0" applyProtection="0">
      <alignment vertical="center"/>
    </xf>
    <xf numFmtId="245" fontId="20" fillId="0" borderId="680">
      <alignment horizontal="left" vertical="center"/>
    </xf>
    <xf numFmtId="0" fontId="8" fillId="52" borderId="803" applyNumberFormat="0" applyFont="0" applyAlignment="0" applyProtection="0"/>
    <xf numFmtId="0" fontId="419" fillId="86" borderId="1638" applyNumberFormat="0" applyAlignment="0" applyProtection="0">
      <alignment vertical="center"/>
    </xf>
    <xf numFmtId="37" fontId="108" fillId="0" borderId="1366" applyAlignment="0"/>
    <xf numFmtId="0" fontId="20" fillId="0" borderId="1547">
      <alignment horizontal="left" vertical="center"/>
    </xf>
    <xf numFmtId="37" fontId="108" fillId="0" borderId="760" applyAlignment="0"/>
    <xf numFmtId="0" fontId="412" fillId="0" borderId="697" applyNumberFormat="0" applyFill="0" applyAlignment="0" applyProtection="0">
      <alignment vertical="center"/>
    </xf>
    <xf numFmtId="0" fontId="412" fillId="0" borderId="759" applyNumberFormat="0" applyFill="0" applyAlignment="0" applyProtection="0">
      <alignment vertical="center"/>
    </xf>
    <xf numFmtId="0" fontId="377" fillId="86" borderId="795" applyNumberFormat="0" applyAlignment="0" applyProtection="0"/>
    <xf numFmtId="0" fontId="377" fillId="86" borderId="1207" applyNumberFormat="0" applyAlignment="0" applyProtection="0"/>
    <xf numFmtId="0" fontId="20" fillId="0" borderId="730">
      <alignment horizontal="left" vertical="center"/>
    </xf>
    <xf numFmtId="0" fontId="419" fillId="86" borderId="961" applyNumberFormat="0" applyAlignment="0" applyProtection="0">
      <alignment vertical="center"/>
    </xf>
    <xf numFmtId="0" fontId="406" fillId="86" borderId="1487" applyNumberFormat="0" applyAlignment="0" applyProtection="0">
      <alignment vertical="center"/>
    </xf>
    <xf numFmtId="0" fontId="263" fillId="61" borderId="1530" applyNumberFormat="0" applyAlignment="0" applyProtection="0"/>
    <xf numFmtId="297" fontId="90" fillId="0" borderId="0" applyFont="0" applyFill="0" applyBorder="0" applyAlignment="0" applyProtection="0"/>
    <xf numFmtId="37" fontId="108" fillId="0" borderId="663" applyAlignment="0"/>
    <xf numFmtId="0" fontId="349" fillId="87" borderId="1426" applyNumberFormat="0" applyFont="0" applyAlignment="0" applyProtection="0"/>
    <xf numFmtId="0" fontId="377" fillId="86" borderId="932" applyNumberFormat="0" applyAlignment="0" applyProtection="0"/>
    <xf numFmtId="0" fontId="377" fillId="86" borderId="782" applyNumberFormat="0" applyAlignment="0" applyProtection="0"/>
    <xf numFmtId="0" fontId="419" fillId="86" borderId="714" applyNumberFormat="0" applyAlignment="0" applyProtection="0">
      <alignment vertical="center"/>
    </xf>
    <xf numFmtId="0" fontId="396" fillId="86" borderId="832" applyNumberFormat="0" applyAlignment="0" applyProtection="0"/>
    <xf numFmtId="0" fontId="419" fillId="86" borderId="707" applyNumberFormat="0" applyAlignment="0" applyProtection="0">
      <alignment vertical="center"/>
    </xf>
    <xf numFmtId="0" fontId="108" fillId="0" borderId="681">
      <alignment vertical="justify" wrapText="1"/>
    </xf>
    <xf numFmtId="0" fontId="413" fillId="73" borderId="684" applyNumberFormat="0" applyAlignment="0" applyProtection="0">
      <alignment vertical="center"/>
    </xf>
    <xf numFmtId="0" fontId="108" fillId="0" borderId="821">
      <alignment vertical="justify" wrapText="1"/>
    </xf>
    <xf numFmtId="0" fontId="377" fillId="86" borderId="720" applyNumberFormat="0" applyAlignment="0" applyProtection="0"/>
    <xf numFmtId="0" fontId="413" fillId="73" borderId="795" applyNumberFormat="0" applyAlignment="0" applyProtection="0">
      <alignment vertical="center"/>
    </xf>
    <xf numFmtId="0" fontId="377" fillId="86" borderId="824" applyNumberFormat="0" applyAlignment="0" applyProtection="0"/>
    <xf numFmtId="0" fontId="20" fillId="0" borderId="709">
      <alignment horizontal="left" vertical="center"/>
    </xf>
    <xf numFmtId="3" fontId="9" fillId="2" borderId="743" applyNumberFormat="0" applyFont="0" applyFill="0" applyBorder="0" applyAlignment="0" applyProtection="0">
      <alignment horizontal="center" vertical="center" wrapText="1"/>
    </xf>
    <xf numFmtId="0" fontId="406" fillId="86" borderId="838" applyNumberFormat="0" applyAlignment="0" applyProtection="0">
      <alignment vertical="center"/>
    </xf>
    <xf numFmtId="0" fontId="20" fillId="0" borderId="730">
      <alignment horizontal="left" vertical="center"/>
    </xf>
    <xf numFmtId="245" fontId="20" fillId="0" borderId="730">
      <alignment horizontal="left" vertical="center"/>
    </xf>
    <xf numFmtId="0" fontId="412" fillId="0" borderId="732" applyNumberFormat="0" applyFill="0" applyAlignment="0" applyProtection="0">
      <alignment vertical="center"/>
    </xf>
    <xf numFmtId="0" fontId="20" fillId="0" borderId="688">
      <alignment horizontal="left" vertical="center"/>
    </xf>
    <xf numFmtId="0" fontId="20" fillId="0" borderId="680">
      <alignment horizontal="left" vertical="center"/>
    </xf>
    <xf numFmtId="0" fontId="20" fillId="0" borderId="763">
      <alignment horizontal="left" vertical="center"/>
    </xf>
    <xf numFmtId="0" fontId="20" fillId="0" borderId="730">
      <alignment horizontal="left" vertical="center"/>
    </xf>
    <xf numFmtId="0" fontId="406" fillId="86" borderId="754" applyNumberFormat="0" applyAlignment="0" applyProtection="0">
      <alignment vertical="center"/>
    </xf>
    <xf numFmtId="0" fontId="413" fillId="73" borderId="767" applyNumberFormat="0" applyAlignment="0" applyProtection="0">
      <alignment vertical="center"/>
    </xf>
    <xf numFmtId="3" fontId="9" fillId="2" borderId="762" applyNumberFormat="0" applyFont="0" applyFill="0" applyBorder="0" applyAlignment="0" applyProtection="0">
      <alignment horizontal="center" vertical="center" wrapText="1"/>
    </xf>
    <xf numFmtId="3" fontId="9" fillId="2" borderId="784" applyNumberFormat="0" applyFont="0" applyFill="0" applyBorder="0" applyAlignment="0" applyProtection="0">
      <alignment horizontal="center" vertical="center" wrapText="1"/>
    </xf>
    <xf numFmtId="0" fontId="412" fillId="0" borderId="703" applyNumberFormat="0" applyFill="0" applyAlignment="0" applyProtection="0">
      <alignment vertical="center"/>
    </xf>
    <xf numFmtId="0" fontId="20" fillId="0" borderId="701">
      <alignment horizontal="left" vertical="center"/>
    </xf>
    <xf numFmtId="0" fontId="20" fillId="0" borderId="827">
      <alignment horizontal="left" vertical="center"/>
    </xf>
    <xf numFmtId="37" fontId="108" fillId="0" borderId="794" applyAlignment="0"/>
    <xf numFmtId="0" fontId="20" fillId="0" borderId="744">
      <alignment horizontal="left" vertical="center"/>
    </xf>
    <xf numFmtId="0" fontId="90" fillId="0" borderId="0"/>
    <xf numFmtId="0" fontId="20" fillId="0" borderId="730">
      <alignment horizontal="left" vertical="center"/>
    </xf>
    <xf numFmtId="245" fontId="20" fillId="0" borderId="798">
      <alignment horizontal="left" vertical="center"/>
    </xf>
    <xf numFmtId="0" fontId="20" fillId="0" borderId="763">
      <alignment horizontal="left" vertical="center"/>
    </xf>
    <xf numFmtId="0" fontId="419" fillId="86" borderId="811" applyNumberFormat="0" applyAlignment="0" applyProtection="0">
      <alignment vertical="center"/>
    </xf>
    <xf numFmtId="0" fontId="377" fillId="86" borderId="720" applyNumberFormat="0" applyAlignment="0" applyProtection="0"/>
    <xf numFmtId="0" fontId="413" fillId="73" borderId="720" applyNumberFormat="0" applyAlignment="0" applyProtection="0">
      <alignment vertical="center"/>
    </xf>
    <xf numFmtId="0" fontId="419" fillId="86" borderId="804" applyNumberFormat="0" applyAlignment="0" applyProtection="0">
      <alignment vertical="center"/>
    </xf>
    <xf numFmtId="0" fontId="20" fillId="0" borderId="778">
      <alignment horizontal="left" vertical="center"/>
    </xf>
    <xf numFmtId="0" fontId="406" fillId="86" borderId="720" applyNumberFormat="0" applyAlignment="0" applyProtection="0">
      <alignment vertical="center"/>
    </xf>
    <xf numFmtId="0" fontId="413" fillId="73" borderId="677" applyNumberFormat="0" applyAlignment="0" applyProtection="0">
      <alignment vertical="center"/>
    </xf>
    <xf numFmtId="0" fontId="377" fillId="86" borderId="705" applyNumberFormat="0" applyAlignment="0" applyProtection="0"/>
    <xf numFmtId="0" fontId="413" fillId="73" borderId="795" applyNumberFormat="0" applyAlignment="0" applyProtection="0">
      <alignment vertical="center"/>
    </xf>
    <xf numFmtId="0" fontId="377" fillId="86" borderId="734" applyNumberFormat="0" applyAlignment="0" applyProtection="0"/>
    <xf numFmtId="0" fontId="8" fillId="52" borderId="685" applyNumberFormat="0" applyFont="0" applyAlignment="0" applyProtection="0"/>
    <xf numFmtId="0" fontId="20" fillId="0" borderId="709">
      <alignment horizontal="left" vertical="center"/>
    </xf>
    <xf numFmtId="37" fontId="108" fillId="0" borderId="719" applyAlignment="0"/>
    <xf numFmtId="0" fontId="20" fillId="0" borderId="680">
      <alignment horizontal="left" vertical="center"/>
    </xf>
    <xf numFmtId="0" fontId="396" fillId="86" borderId="818" applyNumberFormat="0" applyAlignment="0" applyProtection="0"/>
    <xf numFmtId="0" fontId="349" fillId="87" borderId="1426" applyNumberFormat="0" applyFont="0" applyAlignment="0" applyProtection="0"/>
    <xf numFmtId="0" fontId="108" fillId="0" borderId="1458">
      <alignment vertical="justify" wrapText="1"/>
    </xf>
    <xf numFmtId="0" fontId="406" fillId="86" borderId="1127" applyNumberFormat="0" applyAlignment="0" applyProtection="0">
      <alignment vertical="center"/>
    </xf>
    <xf numFmtId="0" fontId="20" fillId="0" borderId="1243">
      <alignment horizontal="left" vertical="center"/>
    </xf>
    <xf numFmtId="0" fontId="263" fillId="61" borderId="1127" applyNumberFormat="0" applyAlignment="0" applyProtection="0"/>
    <xf numFmtId="0" fontId="20" fillId="0" borderId="1300">
      <alignment horizontal="left" vertical="center"/>
    </xf>
    <xf numFmtId="0" fontId="20" fillId="0" borderId="1168">
      <alignment horizontal="left" vertical="center"/>
    </xf>
    <xf numFmtId="0" fontId="406" fillId="86" borderId="1144" applyNumberFormat="0" applyAlignment="0" applyProtection="0">
      <alignment vertical="center"/>
    </xf>
    <xf numFmtId="0" fontId="396" fillId="86" borderId="1256" applyNumberFormat="0" applyAlignment="0" applyProtection="0"/>
    <xf numFmtId="0" fontId="20" fillId="0" borderId="1140">
      <alignment horizontal="left" vertical="center"/>
    </xf>
    <xf numFmtId="3" fontId="9" fillId="2" borderId="983" applyNumberFormat="0" applyFont="0" applyFill="0" applyBorder="0" applyAlignment="0" applyProtection="0">
      <alignment horizontal="center" vertical="center" wrapText="1"/>
    </xf>
    <xf numFmtId="0" fontId="419" fillId="86" borderId="898" applyNumberFormat="0" applyAlignment="0" applyProtection="0">
      <alignment vertical="center"/>
    </xf>
    <xf numFmtId="0" fontId="20" fillId="0" borderId="935">
      <alignment horizontal="left" vertical="center"/>
    </xf>
    <xf numFmtId="0" fontId="20" fillId="0" borderId="935">
      <alignment horizontal="left" vertical="center"/>
    </xf>
    <xf numFmtId="0" fontId="20" fillId="0" borderId="1293">
      <alignment horizontal="left" vertical="center"/>
    </xf>
    <xf numFmtId="0" fontId="396" fillId="86" borderId="1298" applyNumberFormat="0" applyAlignment="0" applyProtection="0"/>
    <xf numFmtId="3" fontId="9" fillId="2" borderId="1765" applyNumberFormat="0" applyFont="0" applyFill="0" applyBorder="0" applyAlignment="0" applyProtection="0">
      <alignment horizontal="center" vertical="center" wrapText="1"/>
    </xf>
    <xf numFmtId="0" fontId="20" fillId="0" borderId="1723">
      <alignment horizontal="left" vertical="center"/>
    </xf>
    <xf numFmtId="0" fontId="20" fillId="0" borderId="1610">
      <alignment horizontal="left" vertical="center"/>
    </xf>
    <xf numFmtId="0" fontId="263" fillId="61" borderId="1624" applyNumberFormat="0" applyAlignment="0" applyProtection="0"/>
    <xf numFmtId="0" fontId="274" fillId="61" borderId="1625" applyNumberFormat="0" applyAlignment="0" applyProtection="0"/>
    <xf numFmtId="0" fontId="419" fillId="86" borderId="1625" applyNumberFormat="0" applyAlignment="0" applyProtection="0">
      <alignment vertical="center"/>
    </xf>
    <xf numFmtId="0" fontId="274" fillId="61" borderId="1688" applyNumberFormat="0" applyAlignment="0" applyProtection="0"/>
    <xf numFmtId="0" fontId="20" fillId="0" borderId="1374">
      <alignment horizontal="left" vertical="center"/>
    </xf>
    <xf numFmtId="0" fontId="412" fillId="0" borderId="1657" applyNumberFormat="0" applyFill="0" applyAlignment="0" applyProtection="0">
      <alignment vertical="center"/>
    </xf>
    <xf numFmtId="0" fontId="419" fillId="86" borderId="1702" applyNumberFormat="0" applyAlignment="0" applyProtection="0">
      <alignment vertical="center"/>
    </xf>
    <xf numFmtId="0" fontId="396" fillId="86" borderId="1653" applyNumberFormat="0" applyAlignment="0" applyProtection="0"/>
    <xf numFmtId="0" fontId="412" fillId="0" borderId="1389" applyNumberFormat="0" applyFill="0" applyAlignment="0" applyProtection="0">
      <alignment vertical="center"/>
    </xf>
    <xf numFmtId="0" fontId="20" fillId="0" borderId="1429">
      <alignment horizontal="left" vertical="center"/>
    </xf>
    <xf numFmtId="0" fontId="20" fillId="0" borderId="1429">
      <alignment horizontal="left" vertical="center"/>
    </xf>
    <xf numFmtId="0" fontId="263" fillId="61" borderId="1207" applyNumberFormat="0" applyAlignment="0" applyProtection="0"/>
    <xf numFmtId="37" fontId="108" fillId="0" borderId="1317" applyAlignment="0"/>
    <xf numFmtId="0" fontId="263" fillId="61" borderId="1207" applyNumberFormat="0" applyAlignment="0" applyProtection="0"/>
    <xf numFmtId="0" fontId="349" fillId="87" borderId="1186" applyNumberFormat="0" applyFont="0" applyAlignment="0" applyProtection="0"/>
    <xf numFmtId="0" fontId="419" fillId="86" borderId="1215" applyNumberFormat="0" applyAlignment="0" applyProtection="0">
      <alignment vertical="center"/>
    </xf>
    <xf numFmtId="3" fontId="9" fillId="2" borderId="1188" applyNumberFormat="0" applyFont="0" applyFill="0" applyBorder="0" applyAlignment="0" applyProtection="0">
      <alignment horizontal="center" vertical="center" wrapText="1"/>
    </xf>
    <xf numFmtId="0" fontId="20" fillId="0" borderId="1443">
      <alignment horizontal="left" vertical="center"/>
    </xf>
    <xf numFmtId="0" fontId="263" fillId="61" borderId="1007" applyNumberFormat="0" applyAlignment="0" applyProtection="0"/>
    <xf numFmtId="0" fontId="263" fillId="61" borderId="1042" applyNumberFormat="0" applyAlignment="0" applyProtection="0"/>
    <xf numFmtId="3" fontId="9" fillId="2" borderId="893" applyNumberFormat="0" applyFont="0" applyFill="0" applyBorder="0" applyAlignment="0" applyProtection="0">
      <alignment horizontal="center" vertical="center" wrapText="1"/>
    </xf>
    <xf numFmtId="0" fontId="20" fillId="0" borderId="977">
      <alignment horizontal="left" vertical="center"/>
    </xf>
    <xf numFmtId="3" fontId="9" fillId="2" borderId="1059" applyNumberFormat="0" applyFont="0" applyFill="0" applyBorder="0" applyAlignment="0" applyProtection="0">
      <alignment horizontal="center" vertical="center" wrapText="1"/>
    </xf>
    <xf numFmtId="0" fontId="406" fillId="86" borderId="924" applyNumberFormat="0" applyAlignment="0" applyProtection="0">
      <alignment vertical="center"/>
    </xf>
    <xf numFmtId="0" fontId="377" fillId="86" borderId="1042" applyNumberFormat="0" applyAlignment="0" applyProtection="0"/>
    <xf numFmtId="0" fontId="413" fillId="73" borderId="932" applyNumberFormat="0" applyAlignment="0" applyProtection="0">
      <alignment vertical="center"/>
    </xf>
    <xf numFmtId="0" fontId="377" fillId="86" borderId="1071" applyNumberFormat="0" applyAlignment="0" applyProtection="0"/>
    <xf numFmtId="0" fontId="412" fillId="0" borderId="1027" applyNumberFormat="0" applyFill="0" applyAlignment="0" applyProtection="0">
      <alignment vertical="center"/>
    </xf>
    <xf numFmtId="0" fontId="349" fillId="87" borderId="1043" applyNumberFormat="0" applyFont="0" applyAlignment="0" applyProtection="0"/>
    <xf numFmtId="0" fontId="406" fillId="86" borderId="960" applyNumberFormat="0" applyAlignment="0" applyProtection="0">
      <alignment vertical="center"/>
    </xf>
    <xf numFmtId="0" fontId="406" fillId="86" borderId="1022" applyNumberFormat="0" applyAlignment="0" applyProtection="0">
      <alignment vertical="center"/>
    </xf>
    <xf numFmtId="0" fontId="263" fillId="61" borderId="1064" applyNumberFormat="0" applyAlignment="0" applyProtection="0"/>
    <xf numFmtId="0" fontId="396" fillId="86" borderId="975" applyNumberFormat="0" applyAlignment="0" applyProtection="0"/>
    <xf numFmtId="0" fontId="406" fillId="86" borderId="795" applyNumberFormat="0" applyAlignment="0" applyProtection="0">
      <alignment vertical="center"/>
    </xf>
    <xf numFmtId="0" fontId="20" fillId="0" borderId="1038">
      <alignment horizontal="left" vertical="center"/>
    </xf>
    <xf numFmtId="0" fontId="406" fillId="86" borderId="917" applyNumberFormat="0" applyAlignment="0" applyProtection="0">
      <alignment vertical="center"/>
    </xf>
    <xf numFmtId="0" fontId="396" fillId="86" borderId="982" applyNumberFormat="0" applyAlignment="0" applyProtection="0"/>
    <xf numFmtId="0" fontId="412" fillId="0" borderId="1013" applyNumberFormat="0" applyFill="0" applyAlignment="0" applyProtection="0">
      <alignment vertical="center"/>
    </xf>
    <xf numFmtId="0" fontId="20" fillId="0" borderId="1031">
      <alignment horizontal="left" vertical="center"/>
    </xf>
    <xf numFmtId="0" fontId="263" fillId="61" borderId="1007" applyNumberFormat="0" applyAlignment="0" applyProtection="0"/>
    <xf numFmtId="0" fontId="20" fillId="0" borderId="1074">
      <alignment horizontal="left" vertical="center"/>
    </xf>
    <xf numFmtId="0" fontId="419" fillId="86" borderId="1023" applyNumberFormat="0" applyAlignment="0" applyProtection="0">
      <alignment vertical="center"/>
    </xf>
    <xf numFmtId="3" fontId="9" fillId="2" borderId="934" applyNumberFormat="0" applyFont="0" applyFill="0" applyBorder="0" applyAlignment="0" applyProtection="0">
      <alignment horizontal="center" vertical="center" wrapText="1"/>
    </xf>
    <xf numFmtId="0" fontId="263" fillId="61" borderId="1035" applyNumberFormat="0" applyAlignment="0" applyProtection="0"/>
    <xf numFmtId="0" fontId="349" fillId="87" borderId="1043" applyNumberFormat="0" applyFont="0" applyAlignment="0" applyProtection="0"/>
    <xf numFmtId="245" fontId="20" fillId="0" borderId="949">
      <alignment horizontal="left" vertical="center"/>
    </xf>
    <xf numFmtId="0" fontId="20" fillId="0" borderId="928">
      <alignment horizontal="left" vertical="center"/>
    </xf>
    <xf numFmtId="0" fontId="20" fillId="0" borderId="997">
      <alignment horizontal="left" vertical="center"/>
    </xf>
    <xf numFmtId="0" fontId="406" fillId="86" borderId="1042" applyNumberFormat="0" applyAlignment="0" applyProtection="0">
      <alignment vertical="center"/>
    </xf>
    <xf numFmtId="0" fontId="20" fillId="0" borderId="977">
      <alignment horizontal="left" vertical="center"/>
    </xf>
    <xf numFmtId="0" fontId="20" fillId="0" borderId="913">
      <alignment horizontal="left" vertical="center"/>
    </xf>
    <xf numFmtId="37" fontId="108" fillId="0" borderId="1006" applyAlignment="0"/>
    <xf numFmtId="0" fontId="396" fillId="86" borderId="954" applyNumberFormat="0" applyAlignment="0" applyProtection="0"/>
    <xf numFmtId="0" fontId="377" fillId="86" borderId="974" applyNumberFormat="0" applyAlignment="0" applyProtection="0"/>
    <xf numFmtId="0" fontId="20" fillId="0" borderId="1046">
      <alignment horizontal="left" vertical="center"/>
    </xf>
    <xf numFmtId="245" fontId="20" fillId="0" borderId="1003">
      <alignment horizontal="left" vertical="center"/>
    </xf>
    <xf numFmtId="0" fontId="263" fillId="61" borderId="904" applyNumberFormat="0" applyAlignment="0" applyProtection="0"/>
    <xf numFmtId="245" fontId="20" fillId="0" borderId="949">
      <alignment horizontal="left" vertical="center"/>
    </xf>
    <xf numFmtId="0" fontId="377" fillId="86" borderId="967" applyNumberFormat="0" applyAlignment="0" applyProtection="0"/>
    <xf numFmtId="0" fontId="419" fillId="86" borderId="947" applyNumberFormat="0" applyAlignment="0" applyProtection="0">
      <alignment vertical="center"/>
    </xf>
    <xf numFmtId="0" fontId="20" fillId="0" borderId="1038">
      <alignment horizontal="left" vertical="center"/>
    </xf>
    <xf numFmtId="0" fontId="419" fillId="86" borderId="1029" applyNumberFormat="0" applyAlignment="0" applyProtection="0">
      <alignment vertical="center"/>
    </xf>
    <xf numFmtId="0" fontId="377" fillId="86" borderId="1007" applyNumberFormat="0" applyAlignment="0" applyProtection="0"/>
    <xf numFmtId="37" fontId="108" fillId="0" borderId="1056" applyAlignment="0"/>
    <xf numFmtId="0" fontId="396" fillId="86" borderId="947" applyNumberFormat="0" applyAlignment="0" applyProtection="0"/>
    <xf numFmtId="0" fontId="377" fillId="86" borderId="960" applyNumberFormat="0" applyAlignment="0" applyProtection="0"/>
    <xf numFmtId="0" fontId="396" fillId="86" borderId="1065" applyNumberFormat="0" applyAlignment="0" applyProtection="0"/>
    <xf numFmtId="37" fontId="108" fillId="0" borderId="1021" applyAlignment="0"/>
    <xf numFmtId="3" fontId="9" fillId="2" borderId="1045" applyNumberFormat="0" applyFont="0" applyFill="0" applyBorder="0" applyAlignment="0" applyProtection="0">
      <alignment horizontal="center" vertical="center" wrapText="1"/>
    </xf>
    <xf numFmtId="0" fontId="20" fillId="0" borderId="920">
      <alignment horizontal="left" vertical="center"/>
    </xf>
    <xf numFmtId="3" fontId="9" fillId="2" borderId="1017" applyNumberFormat="0" applyFont="0" applyFill="0" applyBorder="0" applyAlignment="0" applyProtection="0">
      <alignment horizontal="center" vertical="center" wrapText="1"/>
    </xf>
    <xf numFmtId="0" fontId="413" fillId="73" borderId="1057" applyNumberFormat="0" applyAlignment="0" applyProtection="0">
      <alignment vertical="center"/>
    </xf>
    <xf numFmtId="0" fontId="377" fillId="86" borderId="945" applyNumberFormat="0" applyAlignment="0" applyProtection="0"/>
    <xf numFmtId="0" fontId="20" fillId="0" borderId="1067">
      <alignment horizontal="left" vertical="center"/>
    </xf>
    <xf numFmtId="0" fontId="274" fillId="61" borderId="1051" applyNumberFormat="0" applyAlignment="0" applyProtection="0"/>
    <xf numFmtId="0" fontId="20" fillId="0" borderId="970">
      <alignment horizontal="left" vertical="center"/>
    </xf>
    <xf numFmtId="0" fontId="377" fillId="86" borderId="1071" applyNumberFormat="0" applyAlignment="0" applyProtection="0"/>
    <xf numFmtId="0" fontId="8" fillId="87" borderId="946" applyNumberFormat="0" applyFont="0" applyAlignment="0" applyProtection="0">
      <alignment vertical="center"/>
    </xf>
    <xf numFmtId="0" fontId="108" fillId="0" borderId="1012">
      <alignment vertical="justify" wrapText="1"/>
    </xf>
    <xf numFmtId="0" fontId="396" fillId="86" borderId="961" applyNumberFormat="0" applyAlignment="0" applyProtection="0"/>
    <xf numFmtId="0" fontId="396" fillId="86" borderId="926" applyNumberFormat="0" applyAlignment="0" applyProtection="0"/>
    <xf numFmtId="0" fontId="20" fillId="0" borderId="900">
      <alignment horizontal="left" vertical="center"/>
    </xf>
    <xf numFmtId="0" fontId="20" fillId="0" borderId="1031">
      <alignment horizontal="left" vertical="center"/>
    </xf>
    <xf numFmtId="3" fontId="9" fillId="2" borderId="969" applyNumberFormat="0" applyFont="0" applyFill="0" applyBorder="0" applyAlignment="0" applyProtection="0">
      <alignment horizontal="center" vertical="center" wrapText="1"/>
    </xf>
    <xf numFmtId="3" fontId="9" fillId="2" borderId="1066" applyNumberFormat="0" applyFont="0" applyFill="0" applyBorder="0" applyAlignment="0" applyProtection="0">
      <alignment horizontal="center" vertical="center" wrapText="1"/>
    </xf>
    <xf numFmtId="0" fontId="419" fillId="86" borderId="968" applyNumberFormat="0" applyAlignment="0" applyProtection="0">
      <alignment vertical="center"/>
    </xf>
    <xf numFmtId="3" fontId="9" fillId="2" borderId="1017" applyNumberFormat="0" applyFont="0" applyFill="0" applyBorder="0" applyAlignment="0" applyProtection="0">
      <alignment horizontal="center" vertical="center" wrapText="1"/>
    </xf>
    <xf numFmtId="0" fontId="274" fillId="61" borderId="939" applyNumberFormat="0" applyAlignment="0" applyProtection="0"/>
    <xf numFmtId="245" fontId="20" fillId="0" borderId="920">
      <alignment horizontal="left" vertical="center"/>
    </xf>
    <xf numFmtId="0" fontId="8" fillId="87" borderId="946" applyNumberFormat="0" applyFont="0" applyAlignment="0" applyProtection="0">
      <alignment vertical="center"/>
    </xf>
    <xf numFmtId="0" fontId="274" fillId="61" borderId="995" applyNumberFormat="0" applyAlignment="0" applyProtection="0"/>
    <xf numFmtId="0" fontId="8" fillId="87" borderId="1043" applyNumberFormat="0" applyFont="0" applyAlignment="0" applyProtection="0">
      <alignment vertical="center"/>
    </xf>
    <xf numFmtId="0" fontId="20" fillId="0" borderId="970">
      <alignment horizontal="left" vertical="center"/>
    </xf>
    <xf numFmtId="0" fontId="419" fillId="86" borderId="1079" applyNumberFormat="0" applyAlignment="0" applyProtection="0">
      <alignment vertical="center"/>
    </xf>
    <xf numFmtId="0" fontId="20" fillId="0" borderId="920">
      <alignment horizontal="left" vertical="center"/>
    </xf>
    <xf numFmtId="0" fontId="396" fillId="86" borderId="918" applyNumberFormat="0" applyAlignment="0" applyProtection="0"/>
    <xf numFmtId="0" fontId="20" fillId="0" borderId="956">
      <alignment horizontal="left" vertical="center"/>
    </xf>
    <xf numFmtId="0" fontId="419" fillId="86" borderId="995" applyNumberFormat="0" applyAlignment="0" applyProtection="0">
      <alignment vertical="center"/>
    </xf>
    <xf numFmtId="0" fontId="412" fillId="0" borderId="951" applyNumberFormat="0" applyFill="0" applyAlignment="0" applyProtection="0">
      <alignment vertical="center"/>
    </xf>
    <xf numFmtId="0" fontId="20" fillId="0" borderId="1067">
      <alignment horizontal="left" vertical="center"/>
    </xf>
    <xf numFmtId="0" fontId="20" fillId="0" borderId="963">
      <alignment horizontal="left" vertical="center"/>
    </xf>
    <xf numFmtId="0" fontId="20" fillId="0" borderId="963">
      <alignment horizontal="left" vertical="center"/>
    </xf>
    <xf numFmtId="0" fontId="349" fillId="87" borderId="946" applyNumberFormat="0" applyFont="0" applyAlignment="0" applyProtection="0"/>
    <xf numFmtId="37" fontId="108" fillId="0" borderId="1021" applyAlignment="0"/>
    <xf numFmtId="0" fontId="20" fillId="0" borderId="1038">
      <alignment horizontal="left" vertical="center"/>
    </xf>
    <xf numFmtId="0" fontId="274" fillId="61" borderId="947" applyNumberFormat="0" applyAlignment="0" applyProtection="0"/>
    <xf numFmtId="0" fontId="419" fillId="86" borderId="1072" applyNumberFormat="0" applyAlignment="0" applyProtection="0">
      <alignment vertical="center"/>
    </xf>
    <xf numFmtId="0" fontId="20" fillId="0" borderId="956">
      <alignment horizontal="left" vertical="center"/>
    </xf>
    <xf numFmtId="0" fontId="274" fillId="61" borderId="926" applyNumberFormat="0" applyAlignment="0" applyProtection="0"/>
    <xf numFmtId="37" fontId="108" fillId="0" borderId="916" applyAlignment="0"/>
    <xf numFmtId="0" fontId="263" fillId="61" borderId="924" applyNumberFormat="0" applyAlignment="0" applyProtection="0"/>
    <xf numFmtId="0" fontId="274" fillId="61" borderId="947" applyNumberFormat="0" applyAlignment="0" applyProtection="0"/>
    <xf numFmtId="3" fontId="9" fillId="2" borderId="996" applyNumberFormat="0" applyFont="0" applyFill="0" applyBorder="0" applyAlignment="0" applyProtection="0">
      <alignment horizontal="center" vertical="center" wrapText="1"/>
    </xf>
    <xf numFmtId="0" fontId="20" fillId="0" borderId="1018">
      <alignment horizontal="left" vertical="center"/>
    </xf>
    <xf numFmtId="37" fontId="108" fillId="0" borderId="1070" applyAlignment="0"/>
    <xf numFmtId="0" fontId="20" fillId="0" borderId="997">
      <alignment horizontal="left" vertical="center"/>
    </xf>
    <xf numFmtId="37" fontId="108" fillId="0" borderId="1041" applyAlignment="0"/>
    <xf numFmtId="3" fontId="9" fillId="2" borderId="927" applyNumberFormat="0" applyFont="0" applyFill="0" applyBorder="0" applyAlignment="0" applyProtection="0">
      <alignment horizontal="center" vertical="center" wrapText="1"/>
    </xf>
    <xf numFmtId="0" fontId="263" fillId="61" borderId="1015" applyNumberFormat="0" applyAlignment="0" applyProtection="0"/>
    <xf numFmtId="0" fontId="274" fillId="61" borderId="968" applyNumberFormat="0" applyAlignment="0" applyProtection="0"/>
    <xf numFmtId="0" fontId="413" fillId="73" borderId="945" applyNumberFormat="0" applyAlignment="0" applyProtection="0">
      <alignment vertical="center"/>
    </xf>
    <xf numFmtId="3" fontId="9" fillId="2" borderId="996" applyNumberFormat="0" applyFont="0" applyFill="0" applyBorder="0" applyAlignment="0" applyProtection="0">
      <alignment horizontal="center" vertical="center" wrapText="1"/>
    </xf>
    <xf numFmtId="0" fontId="350" fillId="80" borderId="0" applyNumberFormat="0" applyBorder="0" applyAlignment="0" applyProtection="0"/>
    <xf numFmtId="37" fontId="108" fillId="0" borderId="1693" applyAlignment="0"/>
    <xf numFmtId="0" fontId="20" fillId="0" borderId="1690">
      <alignment horizontal="left" vertical="center"/>
    </xf>
    <xf numFmtId="0" fontId="20" fillId="0" borderId="1210">
      <alignment horizontal="left" vertical="center"/>
    </xf>
    <xf numFmtId="245" fontId="20" fillId="0" borderId="1210">
      <alignment horizontal="left" vertical="center"/>
    </xf>
    <xf numFmtId="3" fontId="9" fillId="2" borderId="1320" applyNumberFormat="0" applyFont="0" applyFill="0" applyBorder="0" applyAlignment="0" applyProtection="0">
      <alignment horizontal="center" vertical="center" wrapText="1"/>
    </xf>
    <xf numFmtId="0" fontId="20" fillId="0" borderId="1421">
      <alignment horizontal="left" vertical="center"/>
    </xf>
    <xf numFmtId="37" fontId="108" fillId="0" borderId="1543" applyAlignment="0"/>
    <xf numFmtId="0" fontId="413" fillId="73" borderId="1637" applyNumberFormat="0" applyAlignment="0" applyProtection="0">
      <alignment vertical="center"/>
    </xf>
    <xf numFmtId="0" fontId="412" fillId="0" borderId="1650" applyNumberFormat="0" applyFill="0" applyAlignment="0" applyProtection="0">
      <alignment vertical="center"/>
    </xf>
    <xf numFmtId="0" fontId="263" fillId="61" borderId="1412" applyNumberFormat="0" applyAlignment="0" applyProtection="0"/>
    <xf numFmtId="0" fontId="413" fillId="73" borderId="1474" applyNumberFormat="0" applyAlignment="0" applyProtection="0">
      <alignment vertical="center"/>
    </xf>
    <xf numFmtId="0" fontId="406" fillId="86" borderId="1440" applyNumberFormat="0" applyAlignment="0" applyProtection="0">
      <alignment vertical="center"/>
    </xf>
    <xf numFmtId="0" fontId="412" fillId="0" borderId="1507" applyNumberFormat="0" applyFill="0" applyAlignment="0" applyProtection="0">
      <alignment vertical="center"/>
    </xf>
    <xf numFmtId="0" fontId="349" fillId="87" borderId="1523" applyNumberFormat="0" applyFont="0" applyAlignment="0" applyProtection="0"/>
    <xf numFmtId="0" fontId="20" fillId="0" borderId="1751">
      <alignment horizontal="left" vertical="center"/>
    </xf>
    <xf numFmtId="0" fontId="396" fillId="86" borderId="1455" applyNumberFormat="0" applyAlignment="0" applyProtection="0"/>
    <xf numFmtId="0" fontId="20" fillId="0" borderId="1189">
      <alignment horizontal="left" vertical="center"/>
    </xf>
    <xf numFmtId="0" fontId="20" fillId="0" borderId="1203">
      <alignment horizontal="left" vertical="center"/>
    </xf>
    <xf numFmtId="37" fontId="108" fillId="0" borderId="1213" applyAlignment="0"/>
    <xf numFmtId="0" fontId="20" fillId="0" borderId="1258">
      <alignment horizontal="left" vertical="center"/>
    </xf>
    <xf numFmtId="37" fontId="108" fillId="0" borderId="1184" applyAlignment="0"/>
    <xf numFmtId="0" fontId="377" fillId="86" borderId="1275" applyNumberFormat="0" applyAlignment="0" applyProtection="0"/>
    <xf numFmtId="37" fontId="108" fillId="0" borderId="1126" applyAlignment="0"/>
    <xf numFmtId="0" fontId="413" fillId="73" borderId="1247" applyNumberFormat="0" applyAlignment="0" applyProtection="0">
      <alignment vertical="center"/>
    </xf>
    <xf numFmtId="0" fontId="20" fillId="0" borderId="1203">
      <alignment horizontal="left" vertical="center"/>
    </xf>
    <xf numFmtId="0" fontId="263" fillId="61" borderId="1214" applyNumberFormat="0" applyAlignment="0" applyProtection="0"/>
    <xf numFmtId="0" fontId="263" fillId="61" borderId="1694" applyNumberFormat="0" applyAlignment="0" applyProtection="0"/>
    <xf numFmtId="3" fontId="9" fillId="2" borderId="1299" applyNumberFormat="0" applyFont="0" applyFill="0" applyBorder="0" applyAlignment="0" applyProtection="0">
      <alignment horizontal="center" vertical="center" wrapText="1"/>
    </xf>
    <xf numFmtId="0" fontId="412" fillId="0" borderId="1191" applyNumberFormat="0" applyFill="0" applyAlignment="0" applyProtection="0">
      <alignment vertical="center"/>
    </xf>
    <xf numFmtId="245" fontId="20" fillId="0" borderId="1147">
      <alignment horizontal="left" vertical="center"/>
    </xf>
    <xf numFmtId="245" fontId="20" fillId="0" borderId="1147">
      <alignment horizontal="left" vertical="center"/>
    </xf>
    <xf numFmtId="0" fontId="20" fillId="0" borderId="1147">
      <alignment horizontal="left" vertical="center"/>
    </xf>
    <xf numFmtId="0" fontId="8" fillId="87" borderId="1645" applyNumberFormat="0" applyFont="0" applyAlignment="0" applyProtection="0">
      <alignment vertical="center"/>
    </xf>
    <xf numFmtId="0" fontId="20" fillId="0" borderId="1237">
      <alignment horizontal="left" vertical="center"/>
    </xf>
    <xf numFmtId="0" fontId="20" fillId="0" borderId="1134">
      <alignment horizontal="left" vertical="center"/>
    </xf>
    <xf numFmtId="0" fontId="20" fillId="0" borderId="1210">
      <alignment horizontal="left" vertical="center"/>
    </xf>
    <xf numFmtId="37" fontId="108" fillId="0" borderId="1460" applyAlignment="0"/>
    <xf numFmtId="0" fontId="396" fillId="86" borderId="1545" applyNumberFormat="0" applyAlignment="0" applyProtection="0"/>
    <xf numFmtId="0" fontId="8" fillId="52" borderId="1367" applyNumberFormat="0" applyFont="0" applyAlignment="0" applyProtection="0"/>
    <xf numFmtId="0" fontId="90" fillId="0" borderId="0"/>
    <xf numFmtId="0" fontId="396" fillId="86" borderId="1368" applyNumberFormat="0" applyAlignment="0" applyProtection="0"/>
    <xf numFmtId="0" fontId="349" fillId="87" borderId="1367" applyNumberFormat="0" applyFont="0" applyAlignment="0" applyProtection="0"/>
    <xf numFmtId="0" fontId="413" fillId="73" borderId="1755" applyNumberFormat="0" applyAlignment="0" applyProtection="0">
      <alignment vertical="center"/>
    </xf>
    <xf numFmtId="0" fontId="8" fillId="87" borderId="1367" applyNumberFormat="0" applyFont="0" applyAlignment="0" applyProtection="0">
      <alignment vertical="center"/>
    </xf>
    <xf numFmtId="0" fontId="419" fillId="86" borderId="1291" applyNumberFormat="0" applyAlignment="0" applyProtection="0">
      <alignment vertical="center"/>
    </xf>
    <xf numFmtId="37" fontId="108" fillId="0" borderId="1000" applyAlignment="0"/>
    <xf numFmtId="0" fontId="20" fillId="0" borderId="1046">
      <alignment horizontal="left" vertical="center"/>
    </xf>
    <xf numFmtId="0" fontId="419" fillId="86" borderId="1009" applyNumberFormat="0" applyAlignment="0" applyProtection="0">
      <alignment vertical="center"/>
    </xf>
    <xf numFmtId="0" fontId="406" fillId="86" borderId="981" applyNumberFormat="0" applyAlignment="0" applyProtection="0">
      <alignment vertical="center"/>
    </xf>
    <xf numFmtId="0" fontId="263" fillId="61" borderId="960" applyNumberFormat="0" applyAlignment="0" applyProtection="0"/>
    <xf numFmtId="0" fontId="20" fillId="0" borderId="1003">
      <alignment horizontal="left" vertical="center"/>
    </xf>
    <xf numFmtId="0" fontId="377" fillId="86" borderId="974" applyNumberFormat="0" applyAlignment="0" applyProtection="0"/>
    <xf numFmtId="0" fontId="108" fillId="0" borderId="1054">
      <alignment vertical="justify" wrapText="1"/>
    </xf>
    <xf numFmtId="0" fontId="263" fillId="61" borderId="917" applyNumberFormat="0" applyAlignment="0" applyProtection="0"/>
    <xf numFmtId="0" fontId="406" fillId="86" borderId="981" applyNumberFormat="0" applyAlignment="0" applyProtection="0">
      <alignment vertical="center"/>
    </xf>
    <xf numFmtId="37" fontId="108" fillId="0" borderId="938" applyAlignment="0"/>
    <xf numFmtId="0" fontId="263" fillId="61" borderId="967" applyNumberFormat="0" applyAlignment="0" applyProtection="0"/>
    <xf numFmtId="0" fontId="412" fillId="0" borderId="902" applyNumberFormat="0" applyFill="0" applyAlignment="0" applyProtection="0">
      <alignment vertical="center"/>
    </xf>
    <xf numFmtId="0" fontId="350" fillId="84" borderId="0" applyNumberFormat="0" applyBorder="0" applyAlignment="0" applyProtection="0"/>
    <xf numFmtId="0" fontId="20" fillId="0" borderId="1477">
      <alignment horizontal="left" vertical="center"/>
    </xf>
    <xf numFmtId="0" fontId="20" fillId="0" borderId="1683">
      <alignment horizontal="left" vertical="center"/>
    </xf>
    <xf numFmtId="0" fontId="20" fillId="0" borderId="1690">
      <alignment horizontal="left" vertical="center"/>
    </xf>
    <xf numFmtId="0" fontId="274" fillId="61" borderId="1729" applyNumberFormat="0" applyAlignment="0" applyProtection="0"/>
    <xf numFmtId="0" fontId="396" fillId="86" borderId="1681" applyNumberFormat="0" applyAlignment="0" applyProtection="0"/>
    <xf numFmtId="0" fontId="350" fillId="82" borderId="0" applyNumberFormat="0" applyBorder="0" applyAlignment="0" applyProtection="0"/>
    <xf numFmtId="0" fontId="406" fillId="86" borderId="1791" applyNumberFormat="0" applyAlignment="0" applyProtection="0">
      <alignment vertical="center"/>
    </xf>
    <xf numFmtId="0" fontId="20" fillId="0" borderId="1758">
      <alignment horizontal="left" vertical="center"/>
    </xf>
    <xf numFmtId="0" fontId="413" fillId="73" borderId="1762" applyNumberFormat="0" applyAlignment="0" applyProtection="0">
      <alignment vertical="center"/>
    </xf>
    <xf numFmtId="37" fontId="108" fillId="0" borderId="1748" applyAlignment="0"/>
    <xf numFmtId="0" fontId="263" fillId="61" borderId="1735" applyNumberFormat="0" applyAlignment="0" applyProtection="0"/>
    <xf numFmtId="0" fontId="20" fillId="0" borderId="1717">
      <alignment horizontal="left" vertical="center"/>
    </xf>
    <xf numFmtId="37" fontId="108" fillId="0" borderId="1790" applyAlignment="0"/>
    <xf numFmtId="3" fontId="9" fillId="2" borderId="1765" applyNumberFormat="0" applyFont="0" applyFill="0" applyBorder="0" applyAlignment="0" applyProtection="0">
      <alignment horizontal="center" vertical="center" wrapText="1"/>
    </xf>
    <xf numFmtId="37" fontId="108" fillId="0" borderId="1741" applyAlignment="0"/>
    <xf numFmtId="0" fontId="377" fillId="86" borderId="1680" applyNumberFormat="0" applyAlignment="0" applyProtection="0"/>
    <xf numFmtId="0" fontId="377" fillId="86" borderId="1701" applyNumberFormat="0" applyAlignment="0" applyProtection="0"/>
    <xf numFmtId="0" fontId="20" fillId="0" borderId="1758">
      <alignment horizontal="left" vertical="center"/>
    </xf>
    <xf numFmtId="0" fontId="419" fillId="86" borderId="1667" applyNumberFormat="0" applyAlignment="0" applyProtection="0">
      <alignment vertical="center"/>
    </xf>
    <xf numFmtId="0" fontId="20" fillId="0" borderId="1633">
      <alignment horizontal="left" vertical="center"/>
    </xf>
    <xf numFmtId="0" fontId="20" fillId="0" borderId="1697">
      <alignment horizontal="left" vertical="center"/>
    </xf>
    <xf numFmtId="3" fontId="9" fillId="2" borderId="1619" applyNumberFormat="0" applyFont="0" applyFill="0" applyBorder="0" applyAlignment="0" applyProtection="0">
      <alignment horizontal="center" vertical="center" wrapText="1"/>
    </xf>
    <xf numFmtId="0" fontId="377" fillId="86" borderId="1735" applyNumberFormat="0" applyAlignment="0" applyProtection="0"/>
    <xf numFmtId="0" fontId="377" fillId="86" borderId="1687" applyNumberFormat="0" applyAlignment="0" applyProtection="0"/>
    <xf numFmtId="0" fontId="350" fillId="83" borderId="0" applyNumberFormat="0" applyBorder="0" applyAlignment="0" applyProtection="0"/>
    <xf numFmtId="0" fontId="377" fillId="86" borderId="1791" applyNumberFormat="0" applyAlignment="0" applyProtection="0"/>
    <xf numFmtId="0" fontId="413" fillId="73" borderId="1714" applyNumberFormat="0" applyAlignment="0" applyProtection="0">
      <alignment vertical="center"/>
    </xf>
    <xf numFmtId="0" fontId="396" fillId="86" borderId="1729" applyNumberFormat="0" applyAlignment="0" applyProtection="0"/>
    <xf numFmtId="0" fontId="396" fillId="86" borderId="1764" applyNumberFormat="0" applyAlignment="0" applyProtection="0"/>
    <xf numFmtId="3" fontId="9" fillId="2" borderId="1730" applyNumberFormat="0" applyFont="0" applyFill="0" applyBorder="0" applyAlignment="0" applyProtection="0">
      <alignment horizontal="center" vertical="center" wrapText="1"/>
    </xf>
    <xf numFmtId="0" fontId="377" fillId="86" borderId="1762" applyNumberFormat="0" applyAlignment="0" applyProtection="0"/>
    <xf numFmtId="0" fontId="20" fillId="0" borderId="1794">
      <alignment horizontal="left" vertical="center"/>
    </xf>
    <xf numFmtId="37" fontId="108" fillId="0" borderId="1630" applyAlignment="0"/>
    <xf numFmtId="3" fontId="9" fillId="2" borderId="1779" applyNumberFormat="0" applyFont="0" applyFill="0" applyBorder="0" applyAlignment="0" applyProtection="0">
      <alignment horizontal="center" vertical="center" wrapText="1"/>
    </xf>
    <xf numFmtId="0" fontId="20" fillId="0" borderId="1669">
      <alignment horizontal="left" vertical="center"/>
    </xf>
    <xf numFmtId="0" fontId="412" fillId="0" borderId="1642" applyNumberFormat="0" applyFill="0" applyAlignment="0" applyProtection="0">
      <alignment vertical="center"/>
    </xf>
    <xf numFmtId="37" fontId="108" fillId="0" borderId="1790" applyAlignment="0"/>
    <xf numFmtId="0" fontId="20" fillId="0" borderId="1053">
      <alignment horizontal="left" vertical="center"/>
    </xf>
    <xf numFmtId="0" fontId="377" fillId="86" borderId="1042" applyNumberFormat="0" applyAlignment="0" applyProtection="0"/>
    <xf numFmtId="0" fontId="20" fillId="0" borderId="1038">
      <alignment horizontal="left" vertical="center"/>
    </xf>
    <xf numFmtId="0" fontId="406" fillId="86" borderId="917" applyNumberFormat="0" applyAlignment="0" applyProtection="0">
      <alignment vertical="center"/>
    </xf>
    <xf numFmtId="0" fontId="20" fillId="0" borderId="1031">
      <alignment horizontal="left" vertical="center"/>
    </xf>
    <xf numFmtId="0" fontId="20" fillId="0" borderId="894">
      <alignment horizontal="left" vertical="center"/>
    </xf>
    <xf numFmtId="3" fontId="9" fillId="2" borderId="1045" applyNumberFormat="0" applyFont="0" applyFill="0" applyBorder="0" applyAlignment="0" applyProtection="0">
      <alignment horizontal="center" vertical="center" wrapText="1"/>
    </xf>
    <xf numFmtId="0" fontId="274" fillId="61" borderId="1023" applyNumberFormat="0" applyAlignment="0" applyProtection="0"/>
    <xf numFmtId="0" fontId="274" fillId="61" borderId="918" applyNumberFormat="0" applyAlignment="0" applyProtection="0"/>
    <xf numFmtId="0" fontId="20" fillId="0" borderId="913">
      <alignment horizontal="left" vertical="center"/>
    </xf>
    <xf numFmtId="0" fontId="20" fillId="0" borderId="913">
      <alignment horizontal="left" vertical="center"/>
    </xf>
    <xf numFmtId="0" fontId="108" fillId="0" borderId="1039">
      <alignment vertical="justify" wrapText="1"/>
    </xf>
    <xf numFmtId="0" fontId="20" fillId="0" borderId="920">
      <alignment horizontal="left" vertical="center"/>
    </xf>
    <xf numFmtId="0" fontId="45" fillId="0" borderId="0">
      <alignment vertical="center"/>
    </xf>
    <xf numFmtId="0" fontId="45" fillId="0" borderId="0">
      <alignment vertical="center"/>
    </xf>
    <xf numFmtId="0" fontId="20" fillId="0" borderId="1003">
      <alignment horizontal="left" vertical="center"/>
    </xf>
    <xf numFmtId="3" fontId="9" fillId="2" borderId="962" applyNumberFormat="0" applyFont="0" applyFill="0" applyBorder="0" applyAlignment="0" applyProtection="0">
      <alignment horizontal="center" vertical="center" wrapText="1"/>
    </xf>
    <xf numFmtId="0" fontId="349" fillId="87" borderId="925" applyNumberFormat="0" applyFont="0" applyAlignment="0" applyProtection="0"/>
    <xf numFmtId="0" fontId="20" fillId="0" borderId="928">
      <alignment horizontal="left" vertical="center"/>
    </xf>
    <xf numFmtId="0" fontId="20" fillId="0" borderId="997">
      <alignment horizontal="left" vertical="center"/>
    </xf>
    <xf numFmtId="0" fontId="274" fillId="61" borderId="918" applyNumberFormat="0" applyAlignment="0" applyProtection="0"/>
    <xf numFmtId="3" fontId="9" fillId="2" borderId="976" applyNumberFormat="0" applyFont="0" applyFill="0" applyBorder="0" applyAlignment="0" applyProtection="0">
      <alignment horizontal="center" vertical="center" wrapText="1"/>
    </xf>
    <xf numFmtId="3" fontId="9" fillId="2" borderId="1024" applyNumberFormat="0" applyFont="0" applyFill="0" applyBorder="0" applyAlignment="0" applyProtection="0">
      <alignment horizontal="center" vertical="center" wrapText="1"/>
    </xf>
    <xf numFmtId="0" fontId="274" fillId="61" borderId="1489" applyNumberFormat="0" applyAlignment="0" applyProtection="0"/>
    <xf numFmtId="37" fontId="108" fillId="0" borderId="1606" applyAlignment="0"/>
    <xf numFmtId="0" fontId="263" fillId="61" borderId="1275" applyNumberFormat="0" applyAlignment="0" applyProtection="0"/>
    <xf numFmtId="0" fontId="377" fillId="86" borderId="1680" applyNumberFormat="0" applyAlignment="0" applyProtection="0"/>
    <xf numFmtId="9" fontId="6" fillId="0" borderId="0" applyFont="0" applyFill="0" applyBorder="0" applyAlignment="0" applyProtection="0">
      <alignment vertical="center"/>
    </xf>
    <xf numFmtId="3" fontId="9" fillId="2" borderId="1737" applyNumberFormat="0" applyFont="0" applyFill="0" applyBorder="0" applyAlignment="0" applyProtection="0">
      <alignment horizontal="center" vertical="center" wrapText="1"/>
    </xf>
    <xf numFmtId="0" fontId="419" fillId="86" borderId="1688" applyNumberFormat="0" applyAlignment="0" applyProtection="0">
      <alignment vertical="center"/>
    </xf>
    <xf numFmtId="0" fontId="20" fillId="0" borderId="1751">
      <alignment horizontal="left" vertical="center"/>
    </xf>
    <xf numFmtId="0" fontId="20" fillId="0" borderId="1669">
      <alignment horizontal="left" vertical="center"/>
    </xf>
    <xf numFmtId="3" fontId="9" fillId="2" borderId="1619" applyNumberFormat="0" applyFont="0" applyFill="0" applyBorder="0" applyAlignment="0" applyProtection="0">
      <alignment horizontal="center" vertical="center" wrapText="1"/>
    </xf>
    <xf numFmtId="0" fontId="396" fillId="86" borderId="1736" applyNumberFormat="0" applyAlignment="0" applyProtection="0"/>
    <xf numFmtId="37" fontId="108" fillId="0" borderId="1748" applyAlignment="0"/>
    <xf numFmtId="0" fontId="396" fillId="86" borderId="1756" applyNumberFormat="0" applyAlignment="0" applyProtection="0"/>
    <xf numFmtId="0" fontId="413" fillId="73" borderId="1687" applyNumberFormat="0" applyAlignment="0" applyProtection="0">
      <alignment vertical="center"/>
    </xf>
    <xf numFmtId="0" fontId="377" fillId="86" borderId="1035" applyNumberFormat="0" applyAlignment="0" applyProtection="0"/>
    <xf numFmtId="0" fontId="419" fillId="86" borderId="911" applyNumberFormat="0" applyAlignment="0" applyProtection="0">
      <alignment vertical="center"/>
    </xf>
    <xf numFmtId="3" fontId="9" fillId="2" borderId="1306" applyNumberFormat="0" applyFont="0" applyFill="0" applyBorder="0" applyAlignment="0" applyProtection="0">
      <alignment horizontal="center" vertical="center" wrapText="1"/>
    </xf>
    <xf numFmtId="0" fontId="263" fillId="61" borderId="1275" applyNumberFormat="0" applyAlignment="0" applyProtection="0"/>
    <xf numFmtId="0" fontId="108" fillId="0" borderId="1161">
      <alignment vertical="justify" wrapText="1"/>
    </xf>
    <xf numFmtId="0" fontId="20" fillId="0" borderId="1421">
      <alignment horizontal="left" vertical="center"/>
    </xf>
    <xf numFmtId="0" fontId="20" fillId="0" borderId="1400">
      <alignment horizontal="left" vertical="center"/>
    </xf>
    <xf numFmtId="245" fontId="20" fillId="0" borderId="1415">
      <alignment horizontal="left" vertical="center"/>
    </xf>
    <xf numFmtId="0" fontId="396" fillId="86" borderId="1128" applyNumberFormat="0" applyAlignment="0" applyProtection="0"/>
    <xf numFmtId="3" fontId="9" fillId="2" borderId="1609" applyNumberFormat="0" applyFont="0" applyFill="0" applyBorder="0" applyAlignment="0" applyProtection="0">
      <alignment horizontal="center" vertical="center" wrapText="1"/>
    </xf>
    <xf numFmtId="0" fontId="8" fillId="52" borderId="1666" applyNumberFormat="0" applyFont="0" applyAlignment="0" applyProtection="0"/>
    <xf numFmtId="245" fontId="20" fillId="0" borderId="1153">
      <alignment horizontal="left" vertical="center"/>
    </xf>
    <xf numFmtId="0" fontId="413" fillId="73" borderId="1157" applyNumberFormat="0" applyAlignment="0" applyProtection="0">
      <alignment vertical="center"/>
    </xf>
    <xf numFmtId="0" fontId="20" fillId="0" borderId="1400">
      <alignment horizontal="left" vertical="center"/>
    </xf>
    <xf numFmtId="0" fontId="274" fillId="61" borderId="1036" applyNumberFormat="0" applyAlignment="0" applyProtection="0"/>
    <xf numFmtId="0" fontId="377" fillId="86" borderId="1255" applyNumberFormat="0" applyAlignment="0" applyProtection="0"/>
    <xf numFmtId="3" fontId="9" fillId="2" borderId="1609" applyNumberFormat="0" applyFont="0" applyFill="0" applyBorder="0" applyAlignment="0" applyProtection="0">
      <alignment horizontal="center" vertical="center" wrapText="1"/>
    </xf>
    <xf numFmtId="0" fontId="396" fillId="86" borderId="1319" applyNumberFormat="0" applyAlignment="0" applyProtection="0"/>
    <xf numFmtId="0" fontId="20" fillId="0" borderId="1271">
      <alignment horizontal="left" vertical="center"/>
    </xf>
    <xf numFmtId="0" fontId="406" fillId="86" borderId="1412" applyNumberFormat="0" applyAlignment="0" applyProtection="0">
      <alignment vertical="center"/>
    </xf>
    <xf numFmtId="0" fontId="419" fillId="86" borderId="1263" applyNumberFormat="0" applyAlignment="0" applyProtection="0">
      <alignment vertical="center"/>
    </xf>
    <xf numFmtId="0" fontId="20" fillId="0" borderId="920">
      <alignment horizontal="left" vertical="center"/>
    </xf>
    <xf numFmtId="0" fontId="263" fillId="61" borderId="924" applyNumberFormat="0" applyAlignment="0" applyProtection="0"/>
    <xf numFmtId="245" fontId="20" fillId="0" borderId="1160">
      <alignment horizontal="left" vertical="center"/>
    </xf>
    <xf numFmtId="0" fontId="413" fillId="73" borderId="1440" applyNumberFormat="0" applyAlignment="0" applyProtection="0">
      <alignment vertical="center"/>
    </xf>
    <xf numFmtId="0" fontId="413" fillId="73" borderId="1221" applyNumberFormat="0" applyAlignment="0" applyProtection="0">
      <alignment vertical="center"/>
    </xf>
    <xf numFmtId="0" fontId="412" fillId="0" borderId="1177" applyNumberFormat="0" applyFill="0" applyAlignment="0" applyProtection="0">
      <alignment vertical="center"/>
    </xf>
    <xf numFmtId="0" fontId="263" fillId="61" borderId="1558" applyNumberFormat="0" applyAlignment="0" applyProtection="0"/>
    <xf numFmtId="0" fontId="419" fillId="86" borderId="1496" applyNumberFormat="0" applyAlignment="0" applyProtection="0">
      <alignment vertical="center"/>
    </xf>
    <xf numFmtId="0" fontId="274" fillId="61" borderId="1427" applyNumberFormat="0" applyAlignment="0" applyProtection="0"/>
    <xf numFmtId="0" fontId="20" fillId="0" borderId="1491">
      <alignment horizontal="left" vertical="center"/>
    </xf>
    <xf numFmtId="0" fontId="263" fillId="61" borderId="1214" applyNumberFormat="0" applyAlignment="0" applyProtection="0"/>
    <xf numFmtId="3" fontId="9" fillId="2" borderId="1167" applyNumberFormat="0" applyFont="0" applyFill="0" applyBorder="0" applyAlignment="0" applyProtection="0">
      <alignment horizontal="center" vertical="center" wrapText="1"/>
    </xf>
    <xf numFmtId="0" fontId="8" fillId="52" borderId="1186" applyNumberFormat="0" applyFont="0" applyAlignment="0" applyProtection="0"/>
    <xf numFmtId="0" fontId="396" fillId="86" borderId="647" applyNumberFormat="0" applyAlignment="0" applyProtection="0"/>
    <xf numFmtId="37" fontId="108" fillId="0" borderId="1726" applyAlignment="0"/>
    <xf numFmtId="0" fontId="274" fillId="61" borderId="1729" applyNumberFormat="0" applyAlignment="0" applyProtection="0"/>
    <xf numFmtId="0" fontId="20" fillId="0" borderId="763">
      <alignment horizontal="left" vertical="center"/>
    </xf>
    <xf numFmtId="0" fontId="349" fillId="87" borderId="706" applyNumberFormat="0" applyFont="0" applyAlignment="0" applyProtection="0"/>
    <xf numFmtId="0" fontId="263" fillId="61" borderId="606" applyNumberFormat="0" applyAlignment="0" applyProtection="0"/>
    <xf numFmtId="0" fontId="20" fillId="0" borderId="820">
      <alignment horizontal="left" vertical="center"/>
    </xf>
    <xf numFmtId="0" fontId="274" fillId="61" borderId="647" applyNumberFormat="0" applyAlignment="0" applyProtection="0"/>
    <xf numFmtId="0" fontId="20" fillId="0" borderId="771">
      <alignment horizontal="left" vertical="center"/>
    </xf>
    <xf numFmtId="0" fontId="8" fillId="52" borderId="607" applyNumberFormat="0" applyFont="0" applyAlignment="0" applyProtection="0"/>
    <xf numFmtId="0" fontId="396" fillId="86" borderId="825" applyNumberFormat="0" applyAlignment="0" applyProtection="0"/>
    <xf numFmtId="0" fontId="274" fillId="61" borderId="658" applyNumberFormat="0" applyAlignment="0" applyProtection="0"/>
    <xf numFmtId="37" fontId="108" fillId="0" borderId="740" applyAlignment="0"/>
    <xf numFmtId="0" fontId="20" fillId="0" borderId="757">
      <alignment horizontal="left" vertical="center"/>
    </xf>
    <xf numFmtId="0" fontId="274" fillId="61" borderId="693" applyNumberFormat="0" applyAlignment="0" applyProtection="0"/>
    <xf numFmtId="0" fontId="20" fillId="0" borderId="757">
      <alignment horizontal="left" vertical="center"/>
    </xf>
    <xf numFmtId="37" fontId="108" fillId="0" borderId="801" applyAlignment="0"/>
    <xf numFmtId="0" fontId="419" fillId="86" borderId="671" applyNumberFormat="0" applyAlignment="0" applyProtection="0">
      <alignment vertical="center"/>
    </xf>
    <xf numFmtId="0" fontId="419" fillId="86" borderId="647" applyNumberFormat="0" applyAlignment="0" applyProtection="0">
      <alignment vertical="center"/>
    </xf>
    <xf numFmtId="0" fontId="377" fillId="86" borderId="664" applyNumberFormat="0" applyAlignment="0" applyProtection="0"/>
    <xf numFmtId="0" fontId="108" fillId="0" borderId="681">
      <alignment vertical="justify" wrapText="1"/>
    </xf>
    <xf numFmtId="37" fontId="108" fillId="0" borderId="823" applyAlignment="0"/>
    <xf numFmtId="0" fontId="396" fillId="86" borderId="671" applyNumberFormat="0" applyAlignment="0" applyProtection="0"/>
    <xf numFmtId="0" fontId="20" fillId="0" borderId="709">
      <alignment horizontal="left" vertical="center"/>
    </xf>
    <xf numFmtId="0" fontId="20" fillId="0" borderId="654">
      <alignment horizontal="left" vertical="center"/>
    </xf>
    <xf numFmtId="0" fontId="263" fillId="61" borderId="705" applyNumberFormat="0" applyAlignment="0" applyProtection="0"/>
    <xf numFmtId="0" fontId="20" fillId="0" borderId="701">
      <alignment horizontal="left" vertical="center"/>
    </xf>
    <xf numFmtId="0" fontId="263" fillId="61" borderId="705" applyNumberFormat="0" applyAlignment="0" applyProtection="0"/>
    <xf numFmtId="0" fontId="274" fillId="61" borderId="839" applyNumberFormat="0" applyAlignment="0" applyProtection="0"/>
    <xf numFmtId="0" fontId="413" fillId="73" borderId="831" applyNumberFormat="0" applyAlignment="0" applyProtection="0">
      <alignment vertical="center"/>
    </xf>
    <xf numFmtId="0" fontId="406" fillId="86" borderId="824" applyNumberFormat="0" applyAlignment="0" applyProtection="0">
      <alignment vertical="center"/>
    </xf>
    <xf numFmtId="0" fontId="274" fillId="61" borderId="658" applyNumberFormat="0" applyAlignment="0" applyProtection="0"/>
    <xf numFmtId="0" fontId="396" fillId="86" borderId="804" applyNumberFormat="0" applyAlignment="0" applyProtection="0"/>
    <xf numFmtId="0" fontId="413" fillId="73" borderId="705" applyNumberFormat="0" applyAlignment="0" applyProtection="0">
      <alignment vertical="center"/>
    </xf>
    <xf numFmtId="0" fontId="377" fillId="86" borderId="741" applyNumberFormat="0" applyAlignment="0" applyProtection="0"/>
    <xf numFmtId="3" fontId="9" fillId="2" borderId="653" applyNumberFormat="0" applyFont="0" applyFill="0" applyBorder="0" applyAlignment="0" applyProtection="0">
      <alignment horizontal="center" vertical="center" wrapText="1"/>
    </xf>
    <xf numFmtId="0" fontId="108" fillId="0" borderId="655">
      <alignment vertical="justify" wrapText="1"/>
    </xf>
    <xf numFmtId="0" fontId="20" fillId="0" borderId="660">
      <alignment horizontal="left" vertical="center"/>
    </xf>
    <xf numFmtId="0" fontId="20" fillId="0" borderId="667">
      <alignment horizontal="left" vertical="center"/>
    </xf>
    <xf numFmtId="0" fontId="20" fillId="0" borderId="667">
      <alignment horizontal="left" vertical="center"/>
    </xf>
    <xf numFmtId="0" fontId="108" fillId="0" borderId="674">
      <alignment vertical="justify" wrapText="1"/>
    </xf>
    <xf numFmtId="0" fontId="274" fillId="61" borderId="671" applyNumberFormat="0" applyAlignment="0" applyProtection="0"/>
    <xf numFmtId="245" fontId="20" fillId="0" borderId="673">
      <alignment horizontal="left" vertical="center"/>
    </xf>
    <xf numFmtId="0" fontId="20" fillId="0" borderId="673">
      <alignment horizontal="left" vertical="center"/>
    </xf>
    <xf numFmtId="0" fontId="20" fillId="0" borderId="673">
      <alignment horizontal="left" vertical="center"/>
    </xf>
    <xf numFmtId="0" fontId="20" fillId="0" borderId="680">
      <alignment horizontal="left" vertical="center"/>
    </xf>
    <xf numFmtId="0" fontId="20" fillId="0" borderId="680">
      <alignment horizontal="left" vertical="center"/>
    </xf>
    <xf numFmtId="245" fontId="20" fillId="0" borderId="680">
      <alignment horizontal="left" vertical="center"/>
    </xf>
    <xf numFmtId="0" fontId="396" fillId="86" borderId="686" applyNumberFormat="0" applyAlignment="0" applyProtection="0"/>
    <xf numFmtId="0" fontId="406" fillId="86" borderId="705" applyNumberFormat="0" applyAlignment="0" applyProtection="0">
      <alignment vertical="center"/>
    </xf>
    <xf numFmtId="0" fontId="20" fillId="0" borderId="695">
      <alignment horizontal="left" vertical="center"/>
    </xf>
    <xf numFmtId="245" fontId="20" fillId="0" borderId="695">
      <alignment horizontal="left" vertical="center"/>
    </xf>
    <xf numFmtId="0" fontId="20" fillId="0" borderId="701">
      <alignment horizontal="left" vertical="center"/>
    </xf>
    <xf numFmtId="0" fontId="396" fillId="86" borderId="769" applyNumberFormat="0" applyAlignment="0" applyProtection="0"/>
    <xf numFmtId="0" fontId="20" fillId="0" borderId="701">
      <alignment horizontal="left" vertical="center"/>
    </xf>
    <xf numFmtId="0" fontId="263" fillId="61" borderId="713" applyNumberFormat="0" applyAlignment="0" applyProtection="0"/>
    <xf numFmtId="0" fontId="396" fillId="86" borderId="714" applyNumberFormat="0" applyAlignment="0" applyProtection="0"/>
    <xf numFmtId="0" fontId="20" fillId="0" borderId="1189">
      <alignment horizontal="left" vertical="center"/>
    </xf>
    <xf numFmtId="0" fontId="349" fillId="87" borderId="1426" applyNumberFormat="0" applyFont="0" applyAlignment="0" applyProtection="0"/>
    <xf numFmtId="0" fontId="396" fillId="86" borderId="911" applyNumberFormat="0" applyAlignment="0" applyProtection="0"/>
    <xf numFmtId="0" fontId="377" fillId="86" borderId="1727" applyNumberFormat="0" applyAlignment="0" applyProtection="0"/>
    <xf numFmtId="37" fontId="108" fillId="0" borderId="733" applyAlignment="0"/>
    <xf numFmtId="0" fontId="412" fillId="0" borderId="1212" applyNumberFormat="0" applyFill="0" applyAlignment="0" applyProtection="0">
      <alignment vertical="center"/>
    </xf>
    <xf numFmtId="0" fontId="419" fillId="86" borderId="1256" applyNumberFormat="0" applyAlignment="0" applyProtection="0">
      <alignment vertical="center"/>
    </xf>
    <xf numFmtId="0" fontId="20" fillId="0" borderId="977">
      <alignment horizontal="left" vertical="center"/>
    </xf>
    <xf numFmtId="0" fontId="20" fillId="0" borderId="695">
      <alignment horizontal="left" vertical="center"/>
    </xf>
    <xf numFmtId="0" fontId="274" fillId="61" borderId="1249" applyNumberFormat="0" applyAlignment="0" applyProtection="0"/>
    <xf numFmtId="0" fontId="20" fillId="0" borderId="673">
      <alignment horizontal="left"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0" borderId="660">
      <alignment horizontal="left" vertical="center"/>
    </xf>
    <xf numFmtId="0" fontId="396" fillId="86" borderId="1631" applyNumberFormat="0" applyAlignment="0" applyProtection="0"/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77" fillId="86" borderId="1172" applyNumberFormat="0" applyAlignment="0" applyProtection="0"/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13" fillId="73" borderId="91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77" fillId="86" borderId="1057" applyNumberFormat="0" applyAlignment="0" applyProtection="0"/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0" borderId="1387">
      <alignment horizontal="left" vertical="center"/>
    </xf>
    <xf numFmtId="9" fontId="6" fillId="0" borderId="0" applyFont="0" applyFill="0" applyBorder="0" applyAlignment="0" applyProtection="0">
      <alignment vertical="center"/>
    </xf>
    <xf numFmtId="0" fontId="20" fillId="0" borderId="335">
      <alignment horizontal="left" vertical="center"/>
    </xf>
    <xf numFmtId="9" fontId="6" fillId="0" borderId="0" applyFont="0" applyFill="0" applyBorder="0" applyAlignment="0" applyProtection="0">
      <alignment vertical="center"/>
    </xf>
    <xf numFmtId="0" fontId="412" fillId="0" borderId="184" applyNumberFormat="0" applyFill="0" applyAlignment="0" applyProtection="0">
      <alignment vertical="center"/>
    </xf>
    <xf numFmtId="0" fontId="8" fillId="52" borderId="325" applyNumberFormat="0" applyFont="0" applyAlignment="0" applyProtection="0"/>
    <xf numFmtId="9" fontId="6" fillId="0" borderId="0" applyFont="0" applyFill="0" applyBorder="0" applyAlignment="0" applyProtection="0">
      <alignment vertical="center"/>
    </xf>
    <xf numFmtId="0" fontId="20" fillId="0" borderId="285">
      <alignment horizontal="left" vertical="center"/>
    </xf>
    <xf numFmtId="0" fontId="396" fillId="86" borderId="340" applyNumberFormat="0" applyAlignment="0" applyProtection="0"/>
    <xf numFmtId="37" fontId="108" fillId="0" borderId="179" applyAlignment="0"/>
    <xf numFmtId="0" fontId="263" fillId="61" borderId="249" applyNumberFormat="0" applyAlignment="0" applyProtection="0"/>
    <xf numFmtId="37" fontId="108" fillId="0" borderId="185" applyAlignment="0"/>
    <xf numFmtId="37" fontId="108" fillId="0" borderId="220" applyAlignment="0"/>
    <xf numFmtId="37" fontId="108" fillId="0" borderId="359" applyAlignment="0"/>
    <xf numFmtId="0" fontId="263" fillId="61" borderId="249" applyNumberFormat="0" applyAlignment="0" applyProtection="0"/>
    <xf numFmtId="0" fontId="349" fillId="87" borderId="228" applyNumberFormat="0" applyFont="0" applyAlignment="0" applyProtection="0"/>
    <xf numFmtId="0" fontId="406" fillId="86" borderId="263" applyNumberFormat="0" applyAlignment="0" applyProtection="0">
      <alignment vertical="center"/>
    </xf>
    <xf numFmtId="0" fontId="263" fillId="61" borderId="199" applyNumberFormat="0" applyAlignment="0" applyProtection="0"/>
    <xf numFmtId="0" fontId="108" fillId="0" borderId="336">
      <alignment vertical="justify" wrapText="1"/>
    </xf>
    <xf numFmtId="37" fontId="108" fillId="0" borderId="288" applyAlignment="0"/>
    <xf numFmtId="0" fontId="20" fillId="0" borderId="293">
      <alignment horizontal="left" vertical="center"/>
    </xf>
    <xf numFmtId="0" fontId="377" fillId="86" borderId="339" applyNumberFormat="0" applyAlignment="0" applyProtection="0"/>
    <xf numFmtId="0" fontId="412" fillId="0" borderId="315" applyNumberFormat="0" applyFill="0" applyAlignment="0" applyProtection="0">
      <alignment vertical="center"/>
    </xf>
    <xf numFmtId="0" fontId="377" fillId="86" borderId="289" applyNumberFormat="0" applyAlignment="0" applyProtection="0"/>
    <xf numFmtId="0" fontId="349" fillId="87" borderId="228" applyNumberFormat="0" applyFont="0" applyAlignment="0" applyProtection="0"/>
    <xf numFmtId="0" fontId="396" fillId="86" borderId="187" applyNumberFormat="0" applyAlignment="0" applyProtection="0"/>
    <xf numFmtId="0" fontId="274" fillId="61" borderId="318" applyNumberFormat="0" applyAlignment="0" applyProtection="0"/>
    <xf numFmtId="0" fontId="20" fillId="0" borderId="307">
      <alignment horizontal="left" vertical="center"/>
    </xf>
    <xf numFmtId="3" fontId="9" fillId="2" borderId="251" applyNumberFormat="0" applyFont="0" applyFill="0" applyBorder="0" applyAlignment="0" applyProtection="0">
      <alignment horizontal="center" vertical="center" wrapText="1"/>
    </xf>
    <xf numFmtId="0" fontId="377" fillId="86" borderId="317" applyNumberFormat="0" applyAlignment="0" applyProtection="0"/>
    <xf numFmtId="0" fontId="406" fillId="86" borderId="235" applyNumberFormat="0" applyAlignment="0" applyProtection="0">
      <alignment vertical="center"/>
    </xf>
    <xf numFmtId="0" fontId="413" fillId="73" borderId="317" applyNumberFormat="0" applyAlignment="0" applyProtection="0">
      <alignment vertical="center"/>
    </xf>
    <xf numFmtId="0" fontId="8" fillId="87" borderId="290" applyNumberFormat="0" applyFont="0" applyAlignment="0" applyProtection="0">
      <alignment vertical="center"/>
    </xf>
    <xf numFmtId="0" fontId="20" fillId="0" borderId="259">
      <alignment horizontal="left" vertical="center"/>
    </xf>
    <xf numFmtId="0" fontId="108" fillId="0" borderId="260">
      <alignment vertical="justify" wrapText="1"/>
    </xf>
    <xf numFmtId="0" fontId="20" fillId="0" borderId="285">
      <alignment horizontal="left" vertical="center"/>
    </xf>
    <xf numFmtId="0" fontId="274" fillId="61" borderId="277" applyNumberFormat="0" applyAlignment="0" applyProtection="0"/>
    <xf numFmtId="0" fontId="419" fillId="86" borderId="208" applyNumberFormat="0" applyAlignment="0" applyProtection="0">
      <alignment vertical="center"/>
    </xf>
    <xf numFmtId="0" fontId="412" fillId="0" borderId="302" applyNumberFormat="0" applyFill="0" applyAlignment="0" applyProtection="0">
      <alignment vertical="center"/>
    </xf>
    <xf numFmtId="37" fontId="108" fillId="0" borderId="255" applyAlignment="0"/>
    <xf numFmtId="3" fontId="9" fillId="2" borderId="327" applyNumberFormat="0" applyFont="0" applyFill="0" applyBorder="0" applyAlignment="0" applyProtection="0">
      <alignment horizontal="center" vertical="center" wrapText="1"/>
    </xf>
    <xf numFmtId="3" fontId="9" fillId="2" borderId="312" applyNumberFormat="0" applyFont="0" applyFill="0" applyBorder="0" applyAlignment="0" applyProtection="0">
      <alignment horizontal="center" vertical="center" wrapText="1"/>
    </xf>
    <xf numFmtId="0" fontId="419" fillId="86" borderId="318" applyNumberFormat="0" applyAlignment="0" applyProtection="0">
      <alignment vertical="center"/>
    </xf>
    <xf numFmtId="3" fontId="9" fillId="2" borderId="194" applyNumberFormat="0" applyFont="0" applyFill="0" applyBorder="0" applyAlignment="0" applyProtection="0">
      <alignment horizontal="center" vertical="center" wrapText="1"/>
    </xf>
    <xf numFmtId="0" fontId="20" fillId="0" borderId="279">
      <alignment horizontal="left" vertical="center"/>
    </xf>
    <xf numFmtId="0" fontId="406" fillId="86" borderId="346" applyNumberFormat="0" applyAlignment="0" applyProtection="0">
      <alignment vertical="center"/>
    </xf>
    <xf numFmtId="0" fontId="263" fillId="61" borderId="276" applyNumberFormat="0" applyAlignment="0" applyProtection="0"/>
    <xf numFmtId="0" fontId="274" fillId="61" borderId="326" applyNumberFormat="0" applyAlignment="0" applyProtection="0"/>
    <xf numFmtId="0" fontId="274" fillId="61" borderId="264" applyNumberFormat="0" applyAlignment="0" applyProtection="0"/>
    <xf numFmtId="0" fontId="412" fillId="0" borderId="344" applyNumberFormat="0" applyFill="0" applyAlignment="0" applyProtection="0">
      <alignment vertical="center"/>
    </xf>
    <xf numFmtId="0" fontId="20" fillId="0" borderId="266">
      <alignment horizontal="left" vertical="center"/>
    </xf>
    <xf numFmtId="0" fontId="377" fillId="86" borderId="263" applyNumberFormat="0" applyAlignment="0" applyProtection="0"/>
    <xf numFmtId="37" fontId="108" fillId="0" borderId="255" applyAlignment="0"/>
    <xf numFmtId="0" fontId="413" fillId="73" borderId="227" applyNumberFormat="0" applyAlignment="0" applyProtection="0">
      <alignment vertical="center"/>
    </xf>
    <xf numFmtId="0" fontId="377" fillId="86" borderId="227" applyNumberFormat="0" applyAlignment="0" applyProtection="0"/>
    <xf numFmtId="0" fontId="396" fillId="86" borderId="333" applyNumberFormat="0" applyAlignment="0" applyProtection="0"/>
    <xf numFmtId="0" fontId="413" fillId="73" borderId="242" applyNumberFormat="0" applyAlignment="0" applyProtection="0">
      <alignment vertical="center"/>
    </xf>
    <xf numFmtId="0" fontId="406" fillId="86" borderId="227" applyNumberFormat="0" applyAlignment="0" applyProtection="0">
      <alignment vertical="center"/>
    </xf>
    <xf numFmtId="37" fontId="108" fillId="0" borderId="338" applyAlignment="0"/>
    <xf numFmtId="0" fontId="108" fillId="0" borderId="232">
      <alignment vertical="justify" wrapText="1"/>
    </xf>
    <xf numFmtId="0" fontId="274" fillId="61" borderId="215" applyNumberFormat="0" applyAlignment="0" applyProtection="0"/>
    <xf numFmtId="0" fontId="396" fillId="86" borderId="283" applyNumberFormat="0" applyAlignment="0" applyProtection="0"/>
    <xf numFmtId="3" fontId="9" fillId="2" borderId="284" applyNumberFormat="0" applyFont="0" applyFill="0" applyBorder="0" applyAlignment="0" applyProtection="0">
      <alignment horizontal="center" vertical="center" wrapText="1"/>
    </xf>
    <xf numFmtId="0" fontId="406" fillId="86" borderId="249" applyNumberFormat="0" applyAlignment="0" applyProtection="0">
      <alignment vertical="center"/>
    </xf>
    <xf numFmtId="0" fontId="377" fillId="86" borderId="324" applyNumberFormat="0" applyAlignment="0" applyProtection="0"/>
    <xf numFmtId="0" fontId="419" fillId="86" borderId="257" applyNumberFormat="0" applyAlignment="0" applyProtection="0">
      <alignment vertical="center"/>
    </xf>
    <xf numFmtId="0" fontId="20" fillId="0" borderId="320">
      <alignment horizontal="left" vertical="center"/>
    </xf>
    <xf numFmtId="0" fontId="377" fillId="86" borderId="235" applyNumberFormat="0" applyAlignment="0" applyProtection="0"/>
    <xf numFmtId="3" fontId="9" fillId="2" borderId="230" applyNumberFormat="0" applyFont="0" applyFill="0" applyBorder="0" applyAlignment="0" applyProtection="0">
      <alignment horizontal="center" vertical="center" wrapText="1"/>
    </xf>
    <xf numFmtId="0" fontId="377" fillId="86" borderId="346" applyNumberFormat="0" applyAlignment="0" applyProtection="0"/>
    <xf numFmtId="9" fontId="6" fillId="0" borderId="0" applyFont="0" applyFill="0" applyBorder="0" applyAlignment="0" applyProtection="0">
      <alignment vertical="center"/>
    </xf>
    <xf numFmtId="0" fontId="419" fillId="86" borderId="243" applyNumberFormat="0" applyAlignment="0" applyProtection="0">
      <alignment vertical="center"/>
    </xf>
    <xf numFmtId="3" fontId="9" fillId="2" borderId="348" applyNumberFormat="0" applyFont="0" applyFill="0" applyBorder="0" applyAlignment="0" applyProtection="0">
      <alignment horizontal="center" vertical="center" wrapText="1"/>
    </xf>
    <xf numFmtId="0" fontId="20" fillId="0" borderId="349">
      <alignment horizontal="left" vertical="center"/>
    </xf>
    <xf numFmtId="0" fontId="413" fillId="73" borderId="249" applyNumberFormat="0" applyAlignment="0" applyProtection="0">
      <alignment vertical="center"/>
    </xf>
    <xf numFmtId="0" fontId="406" fillId="86" borderId="304" applyNumberFormat="0" applyAlignment="0" applyProtection="0">
      <alignment vertical="center"/>
    </xf>
    <xf numFmtId="0" fontId="263" fillId="61" borderId="263" applyNumberFormat="0" applyAlignment="0" applyProtection="0"/>
    <xf numFmtId="0" fontId="20" fillId="0" borderId="231">
      <alignment horizontal="left" vertical="center"/>
    </xf>
    <xf numFmtId="0" fontId="413" fillId="73" borderId="199" applyNumberFormat="0" applyAlignment="0" applyProtection="0">
      <alignment vertical="center"/>
    </xf>
    <xf numFmtId="3" fontId="9" fillId="2" borderId="319" applyNumberFormat="0" applyFont="0" applyFill="0" applyBorder="0" applyAlignment="0" applyProtection="0">
      <alignment horizontal="center" vertical="center" wrapText="1"/>
    </xf>
    <xf numFmtId="0" fontId="274" fillId="61" borderId="291" applyNumberFormat="0" applyAlignment="0" applyProtection="0"/>
    <xf numFmtId="0" fontId="20" fillId="0" borderId="202">
      <alignment horizontal="left" vertical="center"/>
    </xf>
    <xf numFmtId="0" fontId="413" fillId="73" borderId="263" applyNumberFormat="0" applyAlignment="0" applyProtection="0">
      <alignment vertical="center"/>
    </xf>
    <xf numFmtId="3" fontId="9" fillId="2" borderId="194" applyNumberFormat="0" applyFont="0" applyFill="0" applyBorder="0" applyAlignment="0" applyProtection="0">
      <alignment horizontal="center" vertical="center" wrapText="1"/>
    </xf>
    <xf numFmtId="0" fontId="396" fillId="86" borderId="193" applyNumberFormat="0" applyAlignment="0" applyProtection="0"/>
    <xf numFmtId="0" fontId="20" fillId="0" borderId="195">
      <alignment horizontal="left" vertical="center"/>
    </xf>
    <xf numFmtId="0" fontId="20" fillId="0" borderId="223">
      <alignment horizontal="left" vertical="center"/>
    </xf>
    <xf numFmtId="0" fontId="20" fillId="0" borderId="223">
      <alignment horizontal="left" vertical="center"/>
    </xf>
    <xf numFmtId="0" fontId="419" fillId="86" borderId="180" applyNumberFormat="0" applyAlignment="0" applyProtection="0">
      <alignment vertical="center"/>
    </xf>
    <xf numFmtId="0" fontId="20" fillId="0" borderId="328">
      <alignment horizontal="left" vertical="center"/>
    </xf>
    <xf numFmtId="0" fontId="108" fillId="0" borderId="232">
      <alignment vertical="justify" wrapText="1"/>
    </xf>
    <xf numFmtId="0" fontId="108" fillId="0" borderId="350">
      <alignment vertical="justify" wrapText="1"/>
    </xf>
    <xf numFmtId="0" fontId="8" fillId="87" borderId="290" applyNumberFormat="0" applyFont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37" fontId="108" fillId="0" borderId="359" applyAlignment="0"/>
    <xf numFmtId="0" fontId="20" fillId="0" borderId="335">
      <alignment horizontal="left" vertical="center"/>
    </xf>
    <xf numFmtId="3" fontId="9" fillId="2" borderId="194" applyNumberFormat="0" applyFont="0" applyFill="0" applyBorder="0" applyAlignment="0" applyProtection="0">
      <alignment horizontal="center" vertical="center" wrapText="1"/>
    </xf>
    <xf numFmtId="0" fontId="406" fillId="86" borderId="214" applyNumberFormat="0" applyAlignment="0" applyProtection="0">
      <alignment vertical="center"/>
    </xf>
    <xf numFmtId="0" fontId="263" fillId="61" borderId="317" applyNumberFormat="0" applyAlignment="0" applyProtection="0"/>
    <xf numFmtId="0" fontId="263" fillId="61" borderId="339" applyNumberFormat="0" applyAlignment="0" applyProtection="0"/>
    <xf numFmtId="0" fontId="396" fillId="86" borderId="361" applyNumberFormat="0" applyAlignment="0" applyProtection="0"/>
    <xf numFmtId="245" fontId="20" fillId="0" borderId="320">
      <alignment horizontal="left" vertical="center"/>
    </xf>
    <xf numFmtId="0" fontId="263" fillId="61" borderId="235" applyNumberFormat="0" applyAlignment="0" applyProtection="0"/>
    <xf numFmtId="0" fontId="20" fillId="0" borderId="349">
      <alignment horizontal="left" vertical="center"/>
    </xf>
    <xf numFmtId="0" fontId="396" fillId="86" borderId="318" applyNumberFormat="0" applyAlignment="0" applyProtection="0"/>
    <xf numFmtId="0" fontId="377" fillId="86" borderId="304" applyNumberFormat="0" applyAlignment="0" applyProtection="0"/>
    <xf numFmtId="9" fontId="6" fillId="0" borderId="0" applyFont="0" applyFill="0" applyBorder="0" applyAlignment="0" applyProtection="0">
      <alignment vertical="center"/>
    </xf>
    <xf numFmtId="0" fontId="419" fillId="86" borderId="236" applyNumberFormat="0" applyAlignment="0" applyProtection="0">
      <alignment vertical="center"/>
    </xf>
    <xf numFmtId="0" fontId="377" fillId="86" borderId="360" applyNumberFormat="0" applyAlignment="0" applyProtection="0"/>
    <xf numFmtId="0" fontId="396" fillId="86" borderId="354" applyNumberFormat="0" applyAlignment="0" applyProtection="0"/>
    <xf numFmtId="0" fontId="419" fillId="86" borderId="229" applyNumberFormat="0" applyAlignment="0" applyProtection="0">
      <alignment vertical="center"/>
    </xf>
    <xf numFmtId="0" fontId="108" fillId="0" borderId="203">
      <alignment vertical="justify" wrapText="1"/>
    </xf>
    <xf numFmtId="0" fontId="20" fillId="0" borderId="313">
      <alignment horizontal="left" vertical="center"/>
    </xf>
    <xf numFmtId="0" fontId="413" fillId="73" borderId="206" applyNumberFormat="0" applyAlignment="0" applyProtection="0">
      <alignment vertical="center"/>
    </xf>
    <xf numFmtId="0" fontId="108" fillId="0" borderId="343">
      <alignment vertical="justify" wrapText="1"/>
    </xf>
    <xf numFmtId="0" fontId="377" fillId="86" borderId="242" applyNumberFormat="0" applyAlignment="0" applyProtection="0"/>
    <xf numFmtId="0" fontId="413" fillId="73" borderId="317" applyNumberFormat="0" applyAlignment="0" applyProtection="0">
      <alignment vertical="center"/>
    </xf>
    <xf numFmtId="0" fontId="377" fillId="86" borderId="346" applyNumberFormat="0" applyAlignment="0" applyProtection="0"/>
    <xf numFmtId="0" fontId="20" fillId="0" borderId="231">
      <alignment horizontal="left" vertical="center"/>
    </xf>
    <xf numFmtId="0" fontId="20" fillId="0" borderId="217">
      <alignment horizontal="left" vertical="center"/>
    </xf>
    <xf numFmtId="3" fontId="9" fillId="2" borderId="265" applyNumberFormat="0" applyFont="0" applyFill="0" applyBorder="0" applyAlignment="0" applyProtection="0">
      <alignment horizontal="center" vertical="center" wrapText="1"/>
    </xf>
    <xf numFmtId="0" fontId="406" fillId="86" borderId="360" applyNumberFormat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252">
      <alignment horizontal="left" vertical="center"/>
    </xf>
    <xf numFmtId="245" fontId="20" fillId="0" borderId="252">
      <alignment horizontal="left" vertical="center"/>
    </xf>
    <xf numFmtId="3" fontId="9" fillId="2" borderId="362" applyNumberFormat="0" applyFont="0" applyFill="0" applyBorder="0" applyAlignment="0" applyProtection="0">
      <alignment horizontal="center" vertical="center" wrapText="1"/>
    </xf>
    <xf numFmtId="0" fontId="412" fillId="0" borderId="254" applyNumberFormat="0" applyFill="0" applyAlignment="0" applyProtection="0">
      <alignment vertical="center"/>
    </xf>
    <xf numFmtId="0" fontId="20" fillId="0" borderId="210">
      <alignment horizontal="left" vertical="center"/>
    </xf>
    <xf numFmtId="9" fontId="6" fillId="0" borderId="0" applyFont="0" applyFill="0" applyBorder="0" applyAlignment="0" applyProtection="0">
      <alignment vertical="center"/>
    </xf>
    <xf numFmtId="0" fontId="20" fillId="0" borderId="202">
      <alignment horizontal="left" vertical="center"/>
    </xf>
    <xf numFmtId="0" fontId="20" fillId="0" borderId="285">
      <alignment horizontal="left" vertical="center"/>
    </xf>
    <xf numFmtId="0" fontId="20" fillId="0" borderId="252">
      <alignment horizontal="left" vertical="center"/>
    </xf>
    <xf numFmtId="0" fontId="406" fillId="86" borderId="276" applyNumberFormat="0" applyAlignment="0" applyProtection="0">
      <alignment vertical="center"/>
    </xf>
    <xf numFmtId="0" fontId="413" fillId="73" borderId="289" applyNumberFormat="0" applyAlignment="0" applyProtection="0">
      <alignment vertical="center"/>
    </xf>
    <xf numFmtId="3" fontId="9" fillId="2" borderId="284" applyNumberFormat="0" applyFont="0" applyFill="0" applyBorder="0" applyAlignment="0" applyProtection="0">
      <alignment horizontal="center" vertical="center" wrapText="1"/>
    </xf>
    <xf numFmtId="3" fontId="9" fillId="2" borderId="306" applyNumberFormat="0" applyFont="0" applyFill="0" applyBorder="0" applyAlignment="0" applyProtection="0">
      <alignment horizontal="center" vertical="center" wrapText="1"/>
    </xf>
    <xf numFmtId="0" fontId="412" fillId="0" borderId="225" applyNumberFormat="0" applyFill="0" applyAlignment="0" applyProtection="0">
      <alignment vertical="center"/>
    </xf>
    <xf numFmtId="0" fontId="20" fillId="0" borderId="223">
      <alignment horizontal="left" vertical="center"/>
    </xf>
    <xf numFmtId="0" fontId="20" fillId="0" borderId="349">
      <alignment horizontal="left" vertical="center"/>
    </xf>
    <xf numFmtId="37" fontId="108" fillId="0" borderId="316" applyAlignment="0"/>
    <xf numFmtId="0" fontId="20" fillId="0" borderId="266">
      <alignment horizontal="left"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252">
      <alignment horizontal="left" vertical="center"/>
    </xf>
    <xf numFmtId="3" fontId="9" fillId="2" borderId="355" applyNumberFormat="0" applyFont="0" applyFill="0" applyBorder="0" applyAlignment="0" applyProtection="0">
      <alignment horizontal="center" vertical="center" wrapText="1"/>
    </xf>
    <xf numFmtId="245" fontId="20" fillId="0" borderId="320">
      <alignment horizontal="left" vertical="center"/>
    </xf>
    <xf numFmtId="0" fontId="20" fillId="0" borderId="285">
      <alignment horizontal="left" vertical="center"/>
    </xf>
    <xf numFmtId="0" fontId="419" fillId="86" borderId="333" applyNumberFormat="0" applyAlignment="0" applyProtection="0">
      <alignment vertical="center"/>
    </xf>
    <xf numFmtId="0" fontId="377" fillId="86" borderId="242" applyNumberFormat="0" applyAlignment="0" applyProtection="0"/>
    <xf numFmtId="0" fontId="413" fillId="73" borderId="242" applyNumberFormat="0" applyAlignment="0" applyProtection="0">
      <alignment vertical="center"/>
    </xf>
    <xf numFmtId="0" fontId="419" fillId="86" borderId="326" applyNumberFormat="0" applyAlignment="0" applyProtection="0">
      <alignment vertical="center"/>
    </xf>
    <xf numFmtId="0" fontId="20" fillId="0" borderId="300">
      <alignment horizontal="left" vertical="center"/>
    </xf>
    <xf numFmtId="0" fontId="406" fillId="86" borderId="242" applyNumberFormat="0" applyAlignment="0" applyProtection="0">
      <alignment vertical="center"/>
    </xf>
    <xf numFmtId="0" fontId="263" fillId="61" borderId="199" applyNumberFormat="0" applyAlignment="0" applyProtection="0"/>
    <xf numFmtId="0" fontId="413" fillId="73" borderId="199" applyNumberFormat="0" applyAlignment="0" applyProtection="0">
      <alignment vertical="center"/>
    </xf>
    <xf numFmtId="0" fontId="377" fillId="86" borderId="227" applyNumberFormat="0" applyAlignment="0" applyProtection="0"/>
    <xf numFmtId="0" fontId="413" fillId="73" borderId="317" applyNumberFormat="0" applyAlignment="0" applyProtection="0">
      <alignment vertical="center"/>
    </xf>
    <xf numFmtId="0" fontId="20" fillId="0" borderId="231">
      <alignment horizontal="left" vertical="center"/>
    </xf>
    <xf numFmtId="0" fontId="377" fillId="86" borderId="256" applyNumberFormat="0" applyAlignment="0" applyProtection="0"/>
    <xf numFmtId="0" fontId="8" fillId="52" borderId="207" applyNumberFormat="0" applyFont="0" applyAlignment="0" applyProtection="0"/>
    <xf numFmtId="0" fontId="20" fillId="0" borderId="285">
      <alignment horizontal="left" vertical="center"/>
    </xf>
    <xf numFmtId="0" fontId="20" fillId="0" borderId="231">
      <alignment horizontal="left" vertical="center"/>
    </xf>
    <xf numFmtId="3" fontId="9" fillId="2" borderId="244" applyNumberFormat="0" applyFont="0" applyFill="0" applyBorder="0" applyAlignment="0" applyProtection="0">
      <alignment horizontal="center" vertical="center" wrapText="1"/>
    </xf>
    <xf numFmtId="9" fontId="6" fillId="0" borderId="0" applyFont="0" applyFill="0" applyBorder="0" applyAlignment="0" applyProtection="0">
      <alignment vertical="center"/>
    </xf>
    <xf numFmtId="0" fontId="412" fillId="0" borderId="240" applyNumberFormat="0" applyFill="0" applyAlignment="0" applyProtection="0">
      <alignment vertical="center"/>
    </xf>
    <xf numFmtId="0" fontId="396" fillId="86" borderId="277" applyNumberFormat="0" applyAlignment="0" applyProtection="0"/>
    <xf numFmtId="0" fontId="8" fillId="52" borderId="290" applyNumberFormat="0" applyFont="0" applyAlignment="0" applyProtection="0"/>
    <xf numFmtId="0" fontId="20" fillId="0" borderId="285">
      <alignment horizontal="left" vertical="center"/>
    </xf>
    <xf numFmtId="0" fontId="406" fillId="86" borderId="297" applyNumberFormat="0" applyAlignment="0" applyProtection="0">
      <alignment vertical="center"/>
    </xf>
    <xf numFmtId="0" fontId="377" fillId="86" borderId="214" applyNumberFormat="0" applyAlignment="0" applyProtection="0"/>
    <xf numFmtId="0" fontId="263" fillId="61" borderId="242" applyNumberFormat="0" applyAlignment="0" applyProtection="0"/>
    <xf numFmtId="0" fontId="20" fillId="0" borderId="307">
      <alignment horizontal="left" vertical="center"/>
    </xf>
    <xf numFmtId="0" fontId="419" fillId="86" borderId="298" applyNumberFormat="0" applyAlignment="0" applyProtection="0">
      <alignment vertical="center"/>
    </xf>
    <xf numFmtId="0" fontId="419" fillId="86" borderId="347" applyNumberFormat="0" applyAlignment="0" applyProtection="0">
      <alignment vertical="center"/>
    </xf>
    <xf numFmtId="0" fontId="20" fillId="0" borderId="252">
      <alignment horizontal="left" vertical="center"/>
    </xf>
    <xf numFmtId="0" fontId="406" fillId="86" borderId="263" applyNumberFormat="0" applyAlignment="0" applyProtection="0">
      <alignment vertical="center"/>
    </xf>
    <xf numFmtId="0" fontId="20" fillId="0" borderId="259">
      <alignment horizontal="left" vertical="center"/>
    </xf>
    <xf numFmtId="0" fontId="396" fillId="86" borderId="250" applyNumberFormat="0" applyAlignment="0" applyProtection="0"/>
    <xf numFmtId="0" fontId="274" fillId="61" borderId="193" applyNumberFormat="0" applyAlignment="0" applyProtection="0"/>
    <xf numFmtId="0" fontId="419" fillId="86" borderId="291" applyNumberFormat="0" applyAlignment="0" applyProtection="0">
      <alignment vertical="center"/>
    </xf>
    <xf numFmtId="0" fontId="377" fillId="86" borderId="199" applyNumberFormat="0" applyAlignment="0" applyProtection="0"/>
    <xf numFmtId="0" fontId="20" fillId="0" borderId="328">
      <alignment horizontal="left" vertical="center"/>
    </xf>
    <xf numFmtId="37" fontId="108" fillId="0" borderId="192" applyAlignment="0"/>
    <xf numFmtId="37" fontId="108" fillId="0" borderId="282" applyAlignment="0"/>
    <xf numFmtId="3" fontId="9" fillId="2" borderId="292" applyNumberFormat="0" applyFont="0" applyFill="0" applyBorder="0" applyAlignment="0" applyProtection="0">
      <alignment horizontal="center" vertical="center" wrapText="1"/>
    </xf>
    <xf numFmtId="9" fontId="6" fillId="0" borderId="0" applyFont="0" applyFill="0" applyBorder="0" applyAlignment="0" applyProtection="0">
      <alignment vertical="center"/>
    </xf>
    <xf numFmtId="37" fontId="108" fillId="0" borderId="241" applyAlignment="0"/>
    <xf numFmtId="0" fontId="20" fillId="0" borderId="202">
      <alignment horizontal="left" vertical="center"/>
    </xf>
    <xf numFmtId="0" fontId="20" fillId="0" borderId="202">
      <alignment horizontal="left" vertical="center"/>
    </xf>
    <xf numFmtId="0" fontId="412" fillId="0" borderId="247" applyNumberFormat="0" applyFill="0" applyAlignment="0" applyProtection="0">
      <alignment vertical="center"/>
    </xf>
    <xf numFmtId="3" fontId="9" fillId="2" borderId="312" applyNumberFormat="0" applyFont="0" applyFill="0" applyBorder="0" applyAlignment="0" applyProtection="0">
      <alignment horizontal="center" vertical="center" wrapText="1"/>
    </xf>
    <xf numFmtId="0" fontId="274" fillId="61" borderId="326" applyNumberFormat="0" applyAlignment="0" applyProtection="0"/>
    <xf numFmtId="37" fontId="108" fillId="0" borderId="698" applyAlignment="0"/>
    <xf numFmtId="0" fontId="349" fillId="87" borderId="325" applyNumberFormat="0" applyFont="0" applyAlignment="0" applyProtection="0"/>
    <xf numFmtId="0" fontId="396" fillId="86" borderId="340" applyNumberFormat="0" applyAlignment="0" applyProtection="0"/>
    <xf numFmtId="0" fontId="20" fillId="0" borderId="223">
      <alignment horizontal="left" vertical="center"/>
    </xf>
    <xf numFmtId="0" fontId="419" fillId="86" borderId="221" applyNumberFormat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37" fontId="108" fillId="0" borderId="316" applyAlignment="0"/>
    <xf numFmtId="0" fontId="396" fillId="86" borderId="229" applyNumberFormat="0" applyAlignment="0" applyProtection="0"/>
    <xf numFmtId="0" fontId="406" fillId="86" borderId="256" applyNumberFormat="0" applyAlignment="0" applyProtection="0">
      <alignment vertical="center"/>
    </xf>
    <xf numFmtId="0" fontId="20" fillId="0" borderId="320">
      <alignment horizontal="left" vertical="center"/>
    </xf>
    <xf numFmtId="0" fontId="413" fillId="73" borderId="332" applyNumberFormat="0" applyAlignment="0" applyProtection="0">
      <alignment vertical="center"/>
    </xf>
    <xf numFmtId="0" fontId="413" fillId="73" borderId="360" applyNumberFormat="0" applyAlignment="0" applyProtection="0">
      <alignment vertical="center"/>
    </xf>
    <xf numFmtId="37" fontId="108" fillId="0" borderId="275" applyAlignment="0"/>
    <xf numFmtId="245" fontId="20" fillId="0" borderId="320">
      <alignment horizontal="left" vertical="center"/>
    </xf>
    <xf numFmtId="9" fontId="6" fillId="0" borderId="0" applyFont="0" applyFill="0" applyBorder="0" applyAlignment="0" applyProtection="0">
      <alignment vertical="center"/>
    </xf>
    <xf numFmtId="0" fontId="377" fillId="86" borderId="214" applyNumberFormat="0" applyAlignment="0" applyProtection="0"/>
    <xf numFmtId="0" fontId="8" fillId="52" borderId="228" applyNumberFormat="0" applyFont="0" applyAlignment="0" applyProtection="0"/>
    <xf numFmtId="37" fontId="108" fillId="0" borderId="234" applyAlignment="0"/>
    <xf numFmtId="0" fontId="377" fillId="86" borderId="360" applyNumberFormat="0" applyAlignment="0" applyProtection="0"/>
    <xf numFmtId="0" fontId="20" fillId="0" borderId="231">
      <alignment horizontal="left" vertical="center"/>
    </xf>
    <xf numFmtId="0" fontId="396" fillId="86" borderId="264" applyNumberFormat="0" applyAlignment="0" applyProtection="0"/>
    <xf numFmtId="0" fontId="274" fillId="61" borderId="354" applyNumberFormat="0" applyAlignment="0" applyProtection="0"/>
    <xf numFmtId="0" fontId="274" fillId="61" borderId="187" applyNumberFormat="0" applyAlignment="0" applyProtection="0"/>
    <xf numFmtId="0" fontId="396" fillId="86" borderId="277" applyNumberFormat="0" applyAlignment="0" applyProtection="0"/>
    <xf numFmtId="0" fontId="377" fillId="86" borderId="339" applyNumberFormat="0" applyAlignment="0" applyProtection="0"/>
    <xf numFmtId="0" fontId="406" fillId="86" borderId="353" applyNumberFormat="0" applyAlignment="0" applyProtection="0">
      <alignment vertical="center"/>
    </xf>
    <xf numFmtId="37" fontId="108" fillId="0" borderId="331" applyAlignment="0"/>
    <xf numFmtId="0" fontId="377" fillId="86" borderId="276" applyNumberFormat="0" applyAlignment="0" applyProtection="0"/>
    <xf numFmtId="0" fontId="413" fillId="73" borderId="297" applyNumberFormat="0" applyAlignment="0" applyProtection="0">
      <alignment vertical="center"/>
    </xf>
    <xf numFmtId="37" fontId="108" fillId="0" borderId="316" applyAlignment="0"/>
    <xf numFmtId="37" fontId="108" fillId="0" borderId="226" applyAlignment="0"/>
    <xf numFmtId="0" fontId="274" fillId="61" borderId="298" applyNumberFormat="0" applyAlignment="0" applyProtection="0"/>
    <xf numFmtId="0" fontId="108" fillId="0" borderId="273">
      <alignment vertical="justify" wrapText="1"/>
    </xf>
    <xf numFmtId="0" fontId="396" fillId="86" borderId="305" applyNumberFormat="0" applyAlignment="0" applyProtection="0"/>
    <xf numFmtId="0" fontId="419" fillId="86" borderId="193" applyNumberFormat="0" applyAlignment="0" applyProtection="0">
      <alignment vertical="center"/>
    </xf>
    <xf numFmtId="0" fontId="20" fillId="0" borderId="349">
      <alignment horizontal="left" vertical="center"/>
    </xf>
    <xf numFmtId="245" fontId="20" fillId="0" borderId="252">
      <alignment horizontal="left" vertical="center"/>
    </xf>
    <xf numFmtId="0" fontId="419" fillId="86" borderId="305" applyNumberFormat="0" applyAlignment="0" applyProtection="0">
      <alignment vertical="center"/>
    </xf>
    <xf numFmtId="37" fontId="108" fillId="0" borderId="296" applyAlignment="0"/>
    <xf numFmtId="0" fontId="377" fillId="86" borderId="346" applyNumberFormat="0" applyAlignment="0" applyProtection="0"/>
    <xf numFmtId="0" fontId="349" fillId="87" borderId="207" applyNumberFormat="0" applyFont="0" applyAlignment="0" applyProtection="0"/>
    <xf numFmtId="0" fontId="263" fillId="61" borderId="324" applyNumberFormat="0" applyAlignment="0" applyProtection="0"/>
    <xf numFmtId="0" fontId="412" fillId="0" borderId="178" applyNumberFormat="0" applyFill="0" applyAlignment="0" applyProtection="0">
      <alignment vertical="center"/>
    </xf>
    <xf numFmtId="0" fontId="419" fillId="86" borderId="180" applyNumberFormat="0" applyAlignment="0" applyProtection="0">
      <alignment vertical="center"/>
    </xf>
    <xf numFmtId="3" fontId="9" fillId="2" borderId="181" applyNumberFormat="0" applyFont="0" applyFill="0" applyBorder="0" applyAlignment="0" applyProtection="0">
      <alignment horizontal="center" vertical="center" wrapText="1"/>
    </xf>
    <xf numFmtId="0" fontId="396" fillId="86" borderId="180" applyNumberFormat="0" applyAlignment="0" applyProtection="0"/>
    <xf numFmtId="0" fontId="406" fillId="86" borderId="317" applyNumberFormat="0" applyAlignment="0" applyProtection="0">
      <alignment vertical="center"/>
    </xf>
    <xf numFmtId="0" fontId="419" fillId="86" borderId="277" applyNumberFormat="0" applyAlignment="0" applyProtection="0">
      <alignment vertical="center"/>
    </xf>
    <xf numFmtId="0" fontId="396" fillId="86" borderId="243" applyNumberFormat="0" applyAlignment="0" applyProtection="0"/>
    <xf numFmtId="0" fontId="20" fillId="0" borderId="238">
      <alignment horizontal="left" vertical="center"/>
    </xf>
    <xf numFmtId="0" fontId="396" fillId="86" borderId="347" applyNumberFormat="0" applyAlignment="0" applyProtection="0"/>
    <xf numFmtId="0" fontId="406" fillId="86" borderId="199" applyNumberFormat="0" applyAlignment="0" applyProtection="0">
      <alignment vertical="center"/>
    </xf>
    <xf numFmtId="0" fontId="20" fillId="0" borderId="182">
      <alignment horizontal="left" vertical="center"/>
    </xf>
    <xf numFmtId="0" fontId="419" fillId="86" borderId="215" applyNumberFormat="0" applyAlignment="0" applyProtection="0">
      <alignment vertical="center"/>
    </xf>
    <xf numFmtId="0" fontId="406" fillId="86" borderId="360" applyNumberFormat="0" applyAlignment="0" applyProtection="0">
      <alignment vertical="center"/>
    </xf>
    <xf numFmtId="3" fontId="9" fillId="2" borderId="230" applyNumberFormat="0" applyFont="0" applyFill="0" applyBorder="0" applyAlignment="0" applyProtection="0">
      <alignment horizontal="center" vertical="center" wrapText="1"/>
    </xf>
    <xf numFmtId="0" fontId="413" fillId="73" borderId="360" applyNumberFormat="0" applyAlignment="0" applyProtection="0">
      <alignment vertical="center"/>
    </xf>
    <xf numFmtId="0" fontId="396" fillId="86" borderId="221" applyNumberFormat="0" applyAlignment="0" applyProtection="0"/>
    <xf numFmtId="0" fontId="396" fillId="86" borderId="264" applyNumberFormat="0" applyAlignment="0" applyProtection="0"/>
    <xf numFmtId="0" fontId="263" fillId="61" borderId="206" applyNumberFormat="0" applyAlignment="0" applyProtection="0"/>
    <xf numFmtId="0" fontId="20" fillId="0" borderId="356">
      <alignment horizontal="left" vertical="center"/>
    </xf>
    <xf numFmtId="0" fontId="412" fillId="0" borderId="322" applyNumberFormat="0" applyFill="0" applyAlignment="0" applyProtection="0">
      <alignment vertical="center"/>
    </xf>
    <xf numFmtId="0" fontId="20" fillId="0" borderId="202">
      <alignment horizontal="left" vertical="center"/>
    </xf>
    <xf numFmtId="0" fontId="412" fillId="0" borderId="287" applyNumberFormat="0" applyFill="0" applyAlignment="0" applyProtection="0">
      <alignment vertical="center"/>
    </xf>
    <xf numFmtId="0" fontId="108" fillId="0" borderId="224">
      <alignment vertical="justify" wrapText="1"/>
    </xf>
    <xf numFmtId="3" fontId="9" fillId="2" borderId="222" applyNumberFormat="0" applyFont="0" applyFill="0" applyBorder="0" applyAlignment="0" applyProtection="0">
      <alignment horizontal="center" vertical="center" wrapText="1"/>
    </xf>
    <xf numFmtId="0" fontId="396" fillId="86" borderId="229" applyNumberFormat="0" applyAlignment="0" applyProtection="0"/>
    <xf numFmtId="0" fontId="20" fillId="0" borderId="342">
      <alignment horizontal="left" vertical="center"/>
    </xf>
    <xf numFmtId="245" fontId="20" fillId="0" borderId="182">
      <alignment horizontal="left" vertical="center"/>
    </xf>
    <xf numFmtId="0" fontId="413" fillId="73" borderId="206" applyNumberFormat="0" applyAlignment="0" applyProtection="0">
      <alignment vertical="center"/>
    </xf>
    <xf numFmtId="0" fontId="419" fillId="86" borderId="221" applyNumberFormat="0" applyAlignment="0" applyProtection="0">
      <alignment vertical="center"/>
    </xf>
    <xf numFmtId="0" fontId="20" fillId="0" borderId="231">
      <alignment horizontal="left" vertical="center"/>
    </xf>
    <xf numFmtId="0" fontId="20" fillId="0" borderId="238">
      <alignment horizontal="left" vertical="center"/>
    </xf>
    <xf numFmtId="9" fontId="6" fillId="0" borderId="0" applyFont="0" applyFill="0" applyBorder="0" applyAlignment="0" applyProtection="0">
      <alignment vertical="center"/>
    </xf>
    <xf numFmtId="0" fontId="274" fillId="61" borderId="311" applyNumberFormat="0" applyAlignment="0" applyProtection="0"/>
    <xf numFmtId="0" fontId="20" fillId="0" borderId="210">
      <alignment horizontal="left" vertical="center"/>
    </xf>
    <xf numFmtId="0" fontId="419" fillId="86" borderId="333" applyNumberFormat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37" fontId="108" fillId="0" borderId="331" applyAlignment="0"/>
    <xf numFmtId="0" fontId="412" fillId="0" borderId="274" applyNumberFormat="0" applyFill="0" applyAlignment="0" applyProtection="0">
      <alignment vertical="center"/>
    </xf>
    <xf numFmtId="0" fontId="396" fillId="86" borderId="257" applyNumberFormat="0" applyAlignment="0" applyProtection="0"/>
    <xf numFmtId="0" fontId="377" fillId="86" borderId="256" applyNumberFormat="0" applyAlignment="0" applyProtection="0"/>
    <xf numFmtId="0" fontId="20" fillId="0" borderId="202">
      <alignment horizontal="left" vertical="center"/>
    </xf>
    <xf numFmtId="0" fontId="263" fillId="61" borderId="353" applyNumberFormat="0" applyAlignment="0" applyProtection="0"/>
    <xf numFmtId="0" fontId="20" fillId="0" borderId="328">
      <alignment horizontal="left" vertical="center"/>
    </xf>
    <xf numFmtId="37" fontId="108" fillId="0" borderId="248" applyAlignment="0"/>
    <xf numFmtId="37" fontId="108" fillId="0" borderId="213" applyAlignment="0"/>
    <xf numFmtId="0" fontId="419" fillId="86" borderId="200" applyNumberFormat="0" applyAlignment="0" applyProtection="0">
      <alignment vertical="center"/>
    </xf>
    <xf numFmtId="3" fontId="9" fillId="2" borderId="237" applyNumberFormat="0" applyFont="0" applyFill="0" applyBorder="0" applyAlignment="0" applyProtection="0">
      <alignment horizontal="center" vertical="center" wrapText="1"/>
    </xf>
    <xf numFmtId="245" fontId="20" fillId="0" borderId="223">
      <alignment horizontal="left" vertical="center"/>
    </xf>
    <xf numFmtId="0" fontId="419" fillId="86" borderId="236" applyNumberFormat="0" applyAlignment="0" applyProtection="0">
      <alignment vertical="center"/>
    </xf>
    <xf numFmtId="0" fontId="396" fillId="86" borderId="298" applyNumberFormat="0" applyAlignment="0" applyProtection="0"/>
    <xf numFmtId="0" fontId="274" fillId="61" borderId="193" applyNumberFormat="0" applyAlignment="0" applyProtection="0"/>
    <xf numFmtId="0" fontId="20" fillId="0" borderId="320">
      <alignment horizontal="left" vertical="center"/>
    </xf>
    <xf numFmtId="0" fontId="274" fillId="61" borderId="283" applyNumberFormat="0" applyAlignment="0" applyProtection="0"/>
    <xf numFmtId="3" fontId="9" fillId="2" borderId="230" applyNumberFormat="0" applyFont="0" applyFill="0" applyBorder="0" applyAlignment="0" applyProtection="0">
      <alignment horizontal="center" vertical="center" wrapText="1"/>
    </xf>
    <xf numFmtId="0" fontId="406" fillId="86" borderId="317" applyNumberFormat="0" applyAlignment="0" applyProtection="0">
      <alignment vertical="center"/>
    </xf>
    <xf numFmtId="0" fontId="413" fillId="73" borderId="249" applyNumberFormat="0" applyAlignment="0" applyProtection="0">
      <alignment vertical="center"/>
    </xf>
    <xf numFmtId="0" fontId="396" fillId="86" borderId="200" applyNumberFormat="0" applyAlignment="0" applyProtection="0"/>
    <xf numFmtId="0" fontId="412" fillId="0" borderId="254" applyNumberFormat="0" applyFill="0" applyAlignment="0" applyProtection="0">
      <alignment vertical="center"/>
    </xf>
    <xf numFmtId="0" fontId="413" fillId="73" borderId="249" applyNumberFormat="0" applyAlignment="0" applyProtection="0">
      <alignment vertical="center"/>
    </xf>
    <xf numFmtId="0" fontId="20" fillId="0" borderId="313">
      <alignment horizontal="left" vertical="center"/>
    </xf>
    <xf numFmtId="0" fontId="20" fillId="0" borderId="252">
      <alignment horizontal="left" vertical="center"/>
    </xf>
    <xf numFmtId="0" fontId="274" fillId="61" borderId="318" applyNumberFormat="0" applyAlignment="0" applyProtection="0"/>
    <xf numFmtId="0" fontId="406" fillId="86" borderId="324" applyNumberFormat="0" applyAlignment="0" applyProtection="0">
      <alignment vertical="center"/>
    </xf>
    <xf numFmtId="0" fontId="413" fillId="73" borderId="256" applyNumberFormat="0" applyAlignment="0" applyProtection="0">
      <alignment vertical="center"/>
    </xf>
    <xf numFmtId="37" fontId="108" fillId="0" borderId="275" applyAlignment="0"/>
    <xf numFmtId="0" fontId="20" fillId="0" borderId="176">
      <alignment horizontal="left" vertical="center"/>
    </xf>
    <xf numFmtId="0" fontId="20" fillId="0" borderId="949">
      <alignment horizontal="left" vertical="center"/>
    </xf>
    <xf numFmtId="0" fontId="20" fillId="0" borderId="1074">
      <alignment horizontal="left" vertical="center"/>
    </xf>
    <xf numFmtId="0" fontId="377" fillId="86" borderId="249" applyNumberFormat="0" applyAlignment="0" applyProtection="0"/>
    <xf numFmtId="0" fontId="406" fillId="86" borderId="186" applyNumberFormat="0" applyAlignment="0" applyProtection="0">
      <alignment vertical="center"/>
    </xf>
    <xf numFmtId="37" fontId="108" fillId="0" borderId="234" applyAlignment="0"/>
    <xf numFmtId="9" fontId="402" fillId="0" borderId="0" applyFont="0" applyFill="0" applyBorder="0" applyAlignment="0" applyProtection="0">
      <alignment vertical="center"/>
    </xf>
    <xf numFmtId="3" fontId="9" fillId="2" borderId="722" applyNumberFormat="0" applyFont="0" applyFill="0" applyBorder="0" applyAlignment="0" applyProtection="0">
      <alignment horizontal="center" vertical="center" wrapText="1"/>
    </xf>
    <xf numFmtId="9" fontId="8" fillId="0" borderId="0" applyFont="0" applyFill="0" applyBorder="0" applyAlignment="0" applyProtection="0">
      <alignment vertical="center"/>
    </xf>
    <xf numFmtId="3" fontId="9" fillId="2" borderId="1073" applyNumberFormat="0" applyFont="0" applyFill="0" applyBorder="0" applyAlignment="0" applyProtection="0">
      <alignment horizontal="center" vertical="center" wrapText="1"/>
    </xf>
    <xf numFmtId="0" fontId="270" fillId="0" borderId="170" applyNumberFormat="0" applyFill="0" applyAlignment="0" applyProtection="0"/>
    <xf numFmtId="0" fontId="396" fillId="86" borderId="1608" applyNumberFormat="0" applyAlignment="0" applyProtection="0"/>
    <xf numFmtId="0" fontId="419" fillId="86" borderId="1151" applyNumberFormat="0" applyAlignment="0" applyProtection="0">
      <alignment vertical="center"/>
    </xf>
    <xf numFmtId="0" fontId="274" fillId="61" borderId="1208" applyNumberFormat="0" applyAlignment="0" applyProtection="0"/>
    <xf numFmtId="0" fontId="377" fillId="86" borderId="981" applyNumberFormat="0" applyAlignment="0" applyProtection="0"/>
    <xf numFmtId="0" fontId="396" fillId="86" borderId="933" applyNumberFormat="0" applyAlignment="0" applyProtection="0"/>
    <xf numFmtId="245" fontId="20" fillId="0" borderId="935">
      <alignment horizontal="left" vertical="center"/>
    </xf>
    <xf numFmtId="0" fontId="263" fillId="61" borderId="932" applyNumberFormat="0" applyAlignment="0" applyProtection="0"/>
    <xf numFmtId="0" fontId="412" fillId="0" borderId="1076" applyNumberFormat="0" applyFill="0" applyAlignment="0" applyProtection="0">
      <alignment vertical="center"/>
    </xf>
    <xf numFmtId="0" fontId="20" fillId="0" borderId="1003">
      <alignment horizontal="left" vertical="center"/>
    </xf>
    <xf numFmtId="0" fontId="349" fillId="87" borderId="1607" applyNumberFormat="0" applyFont="0" applyAlignment="0" applyProtection="0"/>
    <xf numFmtId="0" fontId="412" fillId="0" borderId="1288" applyNumberFormat="0" applyFill="0" applyAlignment="0" applyProtection="0">
      <alignment vertical="center"/>
    </xf>
    <xf numFmtId="0" fontId="274" fillId="61" borderId="1208" applyNumberFormat="0" applyAlignment="0" applyProtection="0"/>
    <xf numFmtId="0" fontId="419" fillId="86" borderId="1145" applyNumberFormat="0" applyAlignment="0" applyProtection="0">
      <alignment vertical="center"/>
    </xf>
    <xf numFmtId="0" fontId="413" fillId="73" borderId="1144" applyNumberFormat="0" applyAlignment="0" applyProtection="0">
      <alignment vertical="center"/>
    </xf>
    <xf numFmtId="0" fontId="20" fillId="0" borderId="920">
      <alignment horizontal="left" vertical="center"/>
    </xf>
    <xf numFmtId="37" fontId="108" fillId="0" borderId="1303" applyAlignment="0"/>
    <xf numFmtId="0" fontId="413" fillId="73" borderId="1185" applyNumberFormat="0" applyAlignment="0" applyProtection="0">
      <alignment vertical="center"/>
    </xf>
    <xf numFmtId="37" fontId="108" fillId="0" borderId="1536" applyAlignment="0"/>
    <xf numFmtId="0" fontId="419" fillId="86" borderId="1023" applyNumberFormat="0" applyAlignment="0" applyProtection="0">
      <alignment vertical="center"/>
    </xf>
    <xf numFmtId="0" fontId="3" fillId="0" borderId="0">
      <alignment vertical="center"/>
    </xf>
    <xf numFmtId="0" fontId="274" fillId="61" borderId="1413" applyNumberFormat="0" applyAlignment="0" applyProtection="0"/>
    <xf numFmtId="0" fontId="326" fillId="0" borderId="0" applyNumberFormat="0" applyFill="0" applyBorder="0" applyAlignment="0" applyProtection="0">
      <alignment vertical="center"/>
    </xf>
    <xf numFmtId="0" fontId="412" fillId="0" borderId="1629" applyNumberFormat="0" applyFill="0" applyAlignment="0" applyProtection="0">
      <alignment vertical="center"/>
    </xf>
    <xf numFmtId="0" fontId="20" fillId="0" borderId="1614">
      <alignment horizontal="left" vertical="center"/>
    </xf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37" fontId="108" fillId="0" borderId="1514" applyAlignment="0"/>
    <xf numFmtId="3" fontId="9" fillId="2" borderId="1553" applyNumberFormat="0" applyFont="0" applyFill="0" applyBorder="0" applyAlignment="0" applyProtection="0">
      <alignment horizontal="center" vertical="center" wrapText="1"/>
    </xf>
    <xf numFmtId="245" fontId="20" fillId="0" borderId="1614">
      <alignment horizontal="left" vertical="center"/>
    </xf>
    <xf numFmtId="245" fontId="20" fillId="0" borderId="1614">
      <alignment horizontal="left" vertical="center"/>
    </xf>
    <xf numFmtId="0" fontId="20" fillId="0" borderId="935">
      <alignment horizontal="left" vertical="center"/>
    </xf>
    <xf numFmtId="0" fontId="419" fillId="86" borderId="1201" applyNumberFormat="0" applyAlignment="0" applyProtection="0">
      <alignment vertical="center"/>
    </xf>
    <xf numFmtId="0" fontId="3" fillId="0" borderId="0">
      <alignment vertical="center"/>
    </xf>
    <xf numFmtId="0" fontId="419" fillId="86" borderId="755" applyNumberFormat="0" applyAlignment="0" applyProtection="0">
      <alignment vertical="center"/>
    </xf>
    <xf numFmtId="0" fontId="274" fillId="61" borderId="1128" applyNumberFormat="0" applyAlignment="0" applyProtection="0"/>
    <xf numFmtId="0" fontId="419" fillId="86" borderId="1729" applyNumberFormat="0" applyAlignment="0" applyProtection="0">
      <alignment vertical="center"/>
    </xf>
    <xf numFmtId="0" fontId="396" fillId="86" borderId="1128" applyNumberFormat="0" applyAlignment="0" applyProtection="0"/>
    <xf numFmtId="0" fontId="20" fillId="0" borderId="1614">
      <alignment horizontal="left" vertical="center"/>
    </xf>
    <xf numFmtId="0" fontId="8" fillId="52" borderId="1043" applyNumberFormat="0" applyFont="0" applyAlignment="0" applyProtection="0"/>
    <xf numFmtId="0" fontId="20" fillId="0" borderId="1251">
      <alignment horizontal="left" vertical="center"/>
    </xf>
    <xf numFmtId="0" fontId="274" fillId="61" borderId="1173" applyNumberFormat="0" applyAlignment="0" applyProtection="0"/>
    <xf numFmtId="0" fontId="20" fillId="0" borderId="1160">
      <alignment horizontal="left" vertical="center"/>
    </xf>
    <xf numFmtId="0" fontId="396" fillId="86" borderId="1215" applyNumberFormat="0" applyAlignment="0" applyProtection="0"/>
    <xf numFmtId="0" fontId="20" fillId="0" borderId="1181">
      <alignment horizontal="left" vertical="center"/>
    </xf>
    <xf numFmtId="0" fontId="20" fillId="0" borderId="1224">
      <alignment horizontal="left" vertical="center"/>
    </xf>
    <xf numFmtId="0" fontId="396" fillId="86" borderId="1208" applyNumberFormat="0" applyAlignment="0" applyProtection="0"/>
    <xf numFmtId="245" fontId="20" fillId="0" borderId="1243">
      <alignment horizontal="left" vertical="center"/>
    </xf>
    <xf numFmtId="245" fontId="20" fillId="0" borderId="1130">
      <alignment horizontal="left" vertical="center"/>
    </xf>
    <xf numFmtId="0" fontId="377" fillId="86" borderId="1127" applyNumberFormat="0" applyAlignment="0" applyProtection="0"/>
    <xf numFmtId="37" fontId="108" fillId="0" borderId="1143" applyAlignment="0"/>
    <xf numFmtId="3" fontId="9" fillId="2" borderId="1146" applyNumberFormat="0" applyFont="0" applyFill="0" applyBorder="0" applyAlignment="0" applyProtection="0">
      <alignment horizontal="center" vertical="center" wrapText="1"/>
    </xf>
    <xf numFmtId="0" fontId="377" fillId="86" borderId="1144" applyNumberFormat="0" applyAlignment="0" applyProtection="0"/>
    <xf numFmtId="0" fontId="396" fillId="86" borderId="1145" applyNumberFormat="0" applyAlignment="0" applyProtection="0"/>
    <xf numFmtId="0" fontId="377" fillId="86" borderId="1207" applyNumberFormat="0" applyAlignment="0" applyProtection="0"/>
    <xf numFmtId="0" fontId="274" fillId="61" borderId="1194" applyNumberFormat="0" applyAlignment="0" applyProtection="0"/>
    <xf numFmtId="0" fontId="20" fillId="0" borderId="1224">
      <alignment horizontal="left" vertical="center"/>
    </xf>
    <xf numFmtId="0" fontId="406" fillId="86" borderId="1234" applyNumberFormat="0" applyAlignment="0" applyProtection="0">
      <alignment vertical="center"/>
    </xf>
    <xf numFmtId="0" fontId="20" fillId="0" borderId="1314">
      <alignment horizontal="left" vertical="center"/>
    </xf>
    <xf numFmtId="0" fontId="274" fillId="61" borderId="1151" applyNumberFormat="0" applyAlignment="0" applyProtection="0"/>
    <xf numFmtId="0" fontId="419" fillId="86" borderId="1151" applyNumberFormat="0" applyAlignment="0" applyProtection="0">
      <alignment vertical="center"/>
    </xf>
    <xf numFmtId="0" fontId="20" fillId="0" borderId="1203">
      <alignment horizontal="left" vertical="center"/>
    </xf>
    <xf numFmtId="0" fontId="413" fillId="73" borderId="1172" applyNumberFormat="0" applyAlignment="0" applyProtection="0">
      <alignment vertical="center"/>
    </xf>
    <xf numFmtId="245" fontId="20" fillId="0" borderId="1175">
      <alignment horizontal="left" vertical="center"/>
    </xf>
    <xf numFmtId="0" fontId="274" fillId="61" borderId="1368" applyNumberFormat="0" applyAlignment="0" applyProtection="0"/>
    <xf numFmtId="0" fontId="349" fillId="87" borderId="1607" applyNumberFormat="0" applyFont="0" applyAlignment="0" applyProtection="0"/>
    <xf numFmtId="0" fontId="274" fillId="61" borderId="1638" applyNumberFormat="0" applyAlignment="0" applyProtection="0"/>
    <xf numFmtId="0" fontId="274" fillId="61" borderId="1653" applyNumberFormat="0" applyAlignment="0" applyProtection="0"/>
    <xf numFmtId="0" fontId="20" fillId="0" borderId="1640">
      <alignment horizontal="left" vertical="center"/>
    </xf>
    <xf numFmtId="0" fontId="20" fillId="0" borderId="1773">
      <alignment horizontal="left" vertical="center"/>
    </xf>
    <xf numFmtId="0" fontId="20" fillId="0" borderId="1704">
      <alignment horizontal="left" vertical="center"/>
    </xf>
    <xf numFmtId="0" fontId="396" fillId="86" borderId="1688" applyNumberFormat="0" applyAlignment="0" applyProtection="0"/>
    <xf numFmtId="245" fontId="20" fillId="0" borderId="1723">
      <alignment horizontal="left" vertical="center"/>
    </xf>
    <xf numFmtId="245" fontId="20" fillId="0" borderId="1610">
      <alignment horizontal="left" vertical="center"/>
    </xf>
    <xf numFmtId="0" fontId="377" fillId="86" borderId="1522" applyNumberFormat="0" applyAlignment="0" applyProtection="0"/>
    <xf numFmtId="37" fontId="108" fillId="0" borderId="1623" applyAlignment="0"/>
    <xf numFmtId="0" fontId="396" fillId="86" borderId="1625" applyNumberFormat="0" applyAlignment="0" applyProtection="0"/>
    <xf numFmtId="3" fontId="9" fillId="2" borderId="1682" applyNumberFormat="0" applyFont="0" applyFill="0" applyBorder="0" applyAlignment="0" applyProtection="0">
      <alignment horizontal="center" vertical="center" wrapText="1"/>
    </xf>
    <xf numFmtId="0" fontId="274" fillId="61" borderId="1674" applyNumberFormat="0" applyAlignment="0" applyProtection="0"/>
    <xf numFmtId="0" fontId="412" fillId="0" borderId="1768" applyNumberFormat="0" applyFill="0" applyAlignment="0" applyProtection="0">
      <alignment vertical="center"/>
    </xf>
    <xf numFmtId="0" fontId="20" fillId="0" borderId="1704">
      <alignment horizontal="left" vertical="center"/>
    </xf>
    <xf numFmtId="0" fontId="406" fillId="86" borderId="1714" applyNumberFormat="0" applyAlignment="0" applyProtection="0">
      <alignment vertical="center"/>
    </xf>
    <xf numFmtId="0" fontId="419" fillId="86" borderId="1631" applyNumberFormat="0" applyAlignment="0" applyProtection="0">
      <alignment vertical="center"/>
    </xf>
    <xf numFmtId="0" fontId="20" fillId="0" borderId="1683">
      <alignment horizontal="left" vertical="center"/>
    </xf>
    <xf numFmtId="245" fontId="20" fillId="0" borderId="1640">
      <alignment horizontal="left" vertical="center"/>
    </xf>
    <xf numFmtId="0" fontId="377" fillId="86" borderId="1637" applyNumberFormat="0" applyAlignment="0" applyProtection="0"/>
    <xf numFmtId="0" fontId="413" fillId="73" borderId="1652" applyNumberFormat="0" applyAlignment="0" applyProtection="0">
      <alignment vertical="center"/>
    </xf>
    <xf numFmtId="245" fontId="20" fillId="0" borderId="1655">
      <alignment horizontal="left" vertical="center"/>
    </xf>
    <xf numFmtId="0" fontId="20" fillId="0" borderId="1655">
      <alignment horizontal="left" vertical="center"/>
    </xf>
    <xf numFmtId="0" fontId="20" fillId="0" borderId="1655">
      <alignment horizontal="left" vertical="center"/>
    </xf>
    <xf numFmtId="0" fontId="20" fillId="0" borderId="1655">
      <alignment horizontal="left" vertical="center"/>
    </xf>
    <xf numFmtId="0" fontId="20" fillId="0" borderId="1655">
      <alignment horizontal="left" vertical="center"/>
    </xf>
    <xf numFmtId="0" fontId="20" fillId="0" borderId="1758">
      <alignment horizontal="left" vertical="center"/>
    </xf>
    <xf numFmtId="245" fontId="20" fillId="0" borderId="1661">
      <alignment horizontal="left" vertical="center"/>
    </xf>
    <xf numFmtId="3" fontId="9" fillId="2" borderId="1626" applyNumberFormat="0" applyFont="0" applyFill="0" applyBorder="0" applyAlignment="0" applyProtection="0">
      <alignment horizontal="center" vertical="center" wrapText="1"/>
    </xf>
    <xf numFmtId="0" fontId="377" fillId="86" borderId="1384" applyNumberFormat="0" applyAlignment="0" applyProtection="0"/>
    <xf numFmtId="37" fontId="108" fillId="0" borderId="712" applyAlignment="0"/>
    <xf numFmtId="0" fontId="419" fillId="86" borderId="728" applyNumberFormat="0" applyAlignment="0" applyProtection="0">
      <alignment vertical="center"/>
    </xf>
    <xf numFmtId="203" fontId="123" fillId="0" borderId="0" applyFont="0" applyFill="0" applyBorder="0" applyAlignment="0" applyProtection="0"/>
    <xf numFmtId="245" fontId="20" fillId="0" borderId="1380">
      <alignment horizontal="left" vertical="center"/>
    </xf>
    <xf numFmtId="37" fontId="108" fillId="0" borderId="465" applyAlignment="0"/>
    <xf numFmtId="0" fontId="350" fillId="85" borderId="0" applyNumberFormat="0" applyBorder="0" applyAlignment="0" applyProtection="0"/>
    <xf numFmtId="0" fontId="406" fillId="86" borderId="1425" applyNumberFormat="0" applyAlignment="0" applyProtection="0">
      <alignment vertical="center"/>
    </xf>
    <xf numFmtId="0" fontId="20" fillId="0" borderId="1415">
      <alignment horizontal="left" vertical="center"/>
    </xf>
    <xf numFmtId="245" fontId="20" fillId="0" borderId="1400">
      <alignment horizontal="left" vertical="center"/>
    </xf>
    <xf numFmtId="0" fontId="413" fillId="73" borderId="1522" applyNumberFormat="0" applyAlignment="0" applyProtection="0">
      <alignment vertical="center"/>
    </xf>
    <xf numFmtId="0" fontId="20" fillId="0" borderId="441">
      <alignment horizontal="left" vertical="center"/>
    </xf>
    <xf numFmtId="0" fontId="20" fillId="0" borderId="1393">
      <alignment horizontal="left" vertical="center"/>
    </xf>
    <xf numFmtId="0" fontId="396" fillId="86" borderId="1552" applyNumberFormat="0" applyAlignment="0" applyProtection="0"/>
    <xf numFmtId="245" fontId="20" fillId="0" borderId="1393">
      <alignment horizontal="left" vertical="center"/>
    </xf>
    <xf numFmtId="0" fontId="20" fillId="0" borderId="1387">
      <alignment horizontal="left" vertical="center"/>
    </xf>
    <xf numFmtId="0" fontId="20" fillId="0" borderId="1387">
      <alignment horizontal="left" vertical="center"/>
    </xf>
    <xf numFmtId="0" fontId="20" fillId="0" borderId="1387">
      <alignment horizontal="left" vertical="center"/>
    </xf>
    <xf numFmtId="0" fontId="20" fillId="0" borderId="1464">
      <alignment horizontal="left" vertical="center"/>
    </xf>
    <xf numFmtId="0" fontId="412" fillId="0" borderId="1528" applyNumberFormat="0" applyFill="0" applyAlignment="0" applyProtection="0">
      <alignment vertical="center"/>
    </xf>
    <xf numFmtId="0" fontId="274" fillId="61" borderId="1434" applyNumberFormat="0" applyAlignment="0" applyProtection="0"/>
    <xf numFmtId="0" fontId="377" fillId="86" borderId="1447" applyNumberFormat="0" applyAlignment="0" applyProtection="0"/>
    <xf numFmtId="0" fontId="20" fillId="0" borderId="1370">
      <alignment horizontal="left" vertical="center"/>
    </xf>
    <xf numFmtId="0" fontId="419" fillId="86" borderId="1368" applyNumberFormat="0" applyAlignment="0" applyProtection="0">
      <alignment vertical="center"/>
    </xf>
    <xf numFmtId="37" fontId="108" fillId="0" borderId="418" applyAlignment="0"/>
    <xf numFmtId="0" fontId="20" fillId="0" borderId="1505">
      <alignment horizontal="left" vertical="center"/>
    </xf>
    <xf numFmtId="0" fontId="274" fillId="61" borderId="1559" applyNumberFormat="0" applyAlignment="0" applyProtection="0"/>
    <xf numFmtId="3" fontId="9" fillId="2" borderId="1379" applyNumberFormat="0" applyFont="0" applyFill="0" applyBorder="0" applyAlignment="0" applyProtection="0">
      <alignment horizontal="center" vertical="center" wrapText="1"/>
    </xf>
    <xf numFmtId="3" fontId="9" fillId="2" borderId="1463" applyNumberFormat="0" applyFont="0" applyFill="0" applyBorder="0" applyAlignment="0" applyProtection="0">
      <alignment horizontal="center" vertical="center" wrapText="1"/>
    </xf>
    <xf numFmtId="0" fontId="263" fillId="61" borderId="1425" applyNumberFormat="0" applyAlignment="0" applyProtection="0"/>
    <xf numFmtId="245" fontId="20" fillId="0" borderId="1421">
      <alignment horizontal="left" vertical="center"/>
    </xf>
    <xf numFmtId="0" fontId="404" fillId="81" borderId="0" applyNumberFormat="0" applyBorder="0" applyAlignment="0" applyProtection="0">
      <alignment vertical="center"/>
    </xf>
    <xf numFmtId="0" fontId="404" fillId="80" borderId="0" applyNumberFormat="0" applyBorder="0" applyAlignment="0" applyProtection="0">
      <alignment vertical="center"/>
    </xf>
    <xf numFmtId="0" fontId="404" fillId="79" borderId="0" applyNumberFormat="0" applyBorder="0" applyAlignment="0" applyProtection="0">
      <alignment vertical="center"/>
    </xf>
    <xf numFmtId="0" fontId="404" fillId="76" borderId="0" applyNumberFormat="0" applyBorder="0" applyAlignment="0" applyProtection="0">
      <alignment vertical="center"/>
    </xf>
    <xf numFmtId="0" fontId="404" fillId="75" borderId="0" applyNumberFormat="0" applyBorder="0" applyAlignment="0" applyProtection="0">
      <alignment vertical="center"/>
    </xf>
    <xf numFmtId="0" fontId="404" fillId="78" borderId="0" applyNumberFormat="0" applyBorder="0" applyAlignment="0" applyProtection="0">
      <alignment vertical="center"/>
    </xf>
    <xf numFmtId="0" fontId="403" fillId="77" borderId="0" applyNumberFormat="0" applyBorder="0" applyAlignment="0" applyProtection="0">
      <alignment vertical="center"/>
    </xf>
    <xf numFmtId="0" fontId="403" fillId="74" borderId="0" applyNumberFormat="0" applyBorder="0" applyAlignment="0" applyProtection="0">
      <alignment vertical="center"/>
    </xf>
    <xf numFmtId="0" fontId="403" fillId="71" borderId="0" applyNumberFormat="0" applyBorder="0" applyAlignment="0" applyProtection="0">
      <alignment vertical="center"/>
    </xf>
    <xf numFmtId="0" fontId="403" fillId="76" borderId="0" applyNumberFormat="0" applyBorder="0" applyAlignment="0" applyProtection="0">
      <alignment vertical="center"/>
    </xf>
    <xf numFmtId="0" fontId="403" fillId="75" borderId="0" applyNumberFormat="0" applyBorder="0" applyAlignment="0" applyProtection="0">
      <alignment vertical="center"/>
    </xf>
    <xf numFmtId="0" fontId="403" fillId="74" borderId="0" applyNumberFormat="0" applyBorder="0" applyAlignment="0" applyProtection="0">
      <alignment vertical="center"/>
    </xf>
    <xf numFmtId="0" fontId="403" fillId="73" borderId="0" applyNumberFormat="0" applyBorder="0" applyAlignment="0" applyProtection="0">
      <alignment vertical="center"/>
    </xf>
    <xf numFmtId="0" fontId="403" fillId="72" borderId="0" applyNumberFormat="0" applyBorder="0" applyAlignment="0" applyProtection="0">
      <alignment vertical="center"/>
    </xf>
    <xf numFmtId="0" fontId="403" fillId="71" borderId="0" applyNumberFormat="0" applyBorder="0" applyAlignment="0" applyProtection="0">
      <alignment vertical="center"/>
    </xf>
    <xf numFmtId="0" fontId="403" fillId="70" borderId="0" applyNumberFormat="0" applyBorder="0" applyAlignment="0" applyProtection="0">
      <alignment vertical="center"/>
    </xf>
    <xf numFmtId="0" fontId="403" fillId="69" borderId="0" applyNumberFormat="0" applyBorder="0" applyAlignment="0" applyProtection="0">
      <alignment vertical="center"/>
    </xf>
    <xf numFmtId="0" fontId="403" fillId="68" borderId="0" applyNumberFormat="0" applyBorder="0" applyAlignment="0" applyProtection="0">
      <alignment vertical="center"/>
    </xf>
    <xf numFmtId="0" fontId="396" fillId="86" borderId="647" applyNumberFormat="0" applyAlignment="0" applyProtection="0"/>
    <xf numFmtId="0" fontId="406" fillId="86" borderId="606" applyNumberFormat="0" applyAlignment="0" applyProtection="0">
      <alignment vertical="center"/>
    </xf>
    <xf numFmtId="0" fontId="8" fillId="52" borderId="607" applyNumberFormat="0" applyFont="0" applyAlignment="0" applyProtection="0"/>
    <xf numFmtId="0" fontId="20" fillId="0" borderId="730">
      <alignment horizontal="left" vertical="center"/>
    </xf>
    <xf numFmtId="37" fontId="108" fillId="0" borderId="649" applyAlignment="0"/>
    <xf numFmtId="0" fontId="9" fillId="0" borderId="0"/>
    <xf numFmtId="0" fontId="419" fillId="86" borderId="742" applyNumberFormat="0" applyAlignment="0" applyProtection="0">
      <alignment vertical="center"/>
    </xf>
    <xf numFmtId="0" fontId="377" fillId="86" borderId="754" applyNumberFormat="0" applyAlignment="0" applyProtection="0"/>
    <xf numFmtId="0" fontId="419" fillId="86" borderId="761" applyNumberFormat="0" applyAlignment="0" applyProtection="0">
      <alignment vertical="center"/>
    </xf>
    <xf numFmtId="0" fontId="20" fillId="0" borderId="716">
      <alignment horizontal="left" vertical="center"/>
    </xf>
    <xf numFmtId="0" fontId="419" fillId="86" borderId="832" applyNumberFormat="0" applyAlignment="0" applyProtection="0">
      <alignment vertical="center"/>
    </xf>
    <xf numFmtId="0" fontId="419" fillId="86" borderId="839" applyNumberFormat="0" applyAlignment="0" applyProtection="0">
      <alignment vertical="center"/>
    </xf>
    <xf numFmtId="3" fontId="9" fillId="2" borderId="729" applyNumberFormat="0" applyFont="0" applyFill="0" applyBorder="0" applyAlignment="0" applyProtection="0">
      <alignment horizontal="center" vertical="center" wrapText="1"/>
    </xf>
    <xf numFmtId="0" fontId="406" fillId="86" borderId="727" applyNumberFormat="0" applyAlignment="0" applyProtection="0">
      <alignment vertical="center"/>
    </xf>
    <xf numFmtId="0" fontId="274" fillId="61" borderId="721" applyNumberFormat="0" applyAlignment="0" applyProtection="0"/>
    <xf numFmtId="0" fontId="20" fillId="0" borderId="673">
      <alignment horizontal="left" vertical="center"/>
    </xf>
    <xf numFmtId="3" fontId="9" fillId="2" borderId="653" applyNumberFormat="0" applyFont="0" applyFill="0" applyBorder="0" applyAlignment="0" applyProtection="0">
      <alignment horizontal="center" vertical="center" wrapText="1"/>
    </xf>
    <xf numFmtId="0" fontId="413" fillId="73" borderId="810" applyNumberFormat="0" applyAlignment="0" applyProtection="0">
      <alignment vertical="center"/>
    </xf>
    <xf numFmtId="3" fontId="9" fillId="2" borderId="722" applyNumberFormat="0" applyFont="0" applyFill="0" applyBorder="0" applyAlignment="0" applyProtection="0">
      <alignment horizontal="center" vertical="center" wrapText="1"/>
    </xf>
    <xf numFmtId="3" fontId="9" fillId="2" borderId="812" applyNumberFormat="0" applyFont="0" applyFill="0" applyBorder="0" applyAlignment="0" applyProtection="0">
      <alignment horizontal="center" vertical="center" wrapText="1"/>
    </xf>
    <xf numFmtId="0" fontId="406" fillId="86" borderId="677" applyNumberFormat="0" applyAlignment="0" applyProtection="0">
      <alignment vertical="center"/>
    </xf>
    <xf numFmtId="0" fontId="396" fillId="86" borderId="742" applyNumberFormat="0" applyAlignment="0" applyProtection="0"/>
    <xf numFmtId="0" fontId="263" fillId="61" borderId="795" applyNumberFormat="0" applyAlignment="0" applyProtection="0"/>
    <xf numFmtId="245" fontId="20" fillId="0" borderId="763">
      <alignment horizontal="left" vertical="center"/>
    </xf>
    <xf numFmtId="245" fontId="20" fillId="0" borderId="709">
      <alignment horizontal="left" vertical="center"/>
    </xf>
    <xf numFmtId="0" fontId="419" fillId="86" borderId="789" applyNumberFormat="0" applyAlignment="0" applyProtection="0">
      <alignment vertical="center"/>
    </xf>
    <xf numFmtId="0" fontId="20" fillId="0" borderId="730">
      <alignment horizontal="left" vertical="center"/>
    </xf>
    <xf numFmtId="0" fontId="413" fillId="73" borderId="1311" applyNumberFormat="0" applyAlignment="0" applyProtection="0">
      <alignment vertical="center"/>
    </xf>
    <xf numFmtId="0" fontId="396" fillId="86" borderId="1187" applyNumberFormat="0" applyAlignment="0" applyProtection="0"/>
    <xf numFmtId="0" fontId="377" fillId="86" borderId="1255" applyNumberFormat="0" applyAlignment="0" applyProtection="0"/>
    <xf numFmtId="3" fontId="9" fillId="2" borderId="1139" applyNumberFormat="0" applyFont="0" applyFill="0" applyBorder="0" applyAlignment="0" applyProtection="0">
      <alignment horizontal="center" vertical="center" wrapText="1"/>
    </xf>
    <xf numFmtId="0" fontId="20" fillId="0" borderId="1421">
      <alignment horizontal="left" vertical="center"/>
    </xf>
    <xf numFmtId="0" fontId="8" fillId="87" borderId="1405" applyNumberFormat="0" applyFont="0" applyAlignment="0" applyProtection="0">
      <alignment vertical="center"/>
    </xf>
    <xf numFmtId="0" fontId="20" fillId="0" borderId="1443">
      <alignment horizontal="left" vertical="center"/>
    </xf>
    <xf numFmtId="9" fontId="212" fillId="0" borderId="0" applyFont="0" applyFill="0" applyBorder="0" applyAlignment="0" applyProtection="0">
      <alignment vertical="center"/>
    </xf>
    <xf numFmtId="0" fontId="412" fillId="0" borderId="1535" applyNumberFormat="0" applyFill="0" applyAlignment="0" applyProtection="0">
      <alignment vertical="center"/>
    </xf>
    <xf numFmtId="0" fontId="412" fillId="0" borderId="1142" applyNumberFormat="0" applyFill="0" applyAlignment="0" applyProtection="0">
      <alignment vertical="center"/>
    </xf>
    <xf numFmtId="0" fontId="412" fillId="0" borderId="793" applyNumberFormat="0" applyFill="0" applyAlignment="0" applyProtection="0">
      <alignment vertical="center"/>
    </xf>
    <xf numFmtId="0" fontId="20" fillId="0" borderId="1429">
      <alignment horizontal="left" vertical="center"/>
    </xf>
    <xf numFmtId="0" fontId="20" fillId="0" borderId="1175">
      <alignment horizontal="left" vertical="center"/>
    </xf>
    <xf numFmtId="0" fontId="20" fillId="0" borderId="1648">
      <alignment horizontal="left" vertical="center"/>
    </xf>
    <xf numFmtId="0" fontId="127" fillId="0" borderId="0"/>
    <xf numFmtId="0" fontId="419" fillId="86" borderId="1749" applyNumberFormat="0" applyAlignment="0" applyProtection="0">
      <alignment vertical="center"/>
    </xf>
    <xf numFmtId="0" fontId="274" fillId="61" borderId="1771" applyNumberFormat="0" applyAlignment="0" applyProtection="0"/>
    <xf numFmtId="0" fontId="20" fillId="0" borderId="1620">
      <alignment horizontal="left" vertical="center"/>
    </xf>
    <xf numFmtId="0" fontId="406" fillId="86" borderId="831" applyNumberFormat="0" applyAlignment="0" applyProtection="0">
      <alignment vertical="center"/>
    </xf>
    <xf numFmtId="0" fontId="274" fillId="61" borderId="1173" applyNumberFormat="0" applyAlignment="0" applyProtection="0"/>
    <xf numFmtId="0" fontId="20" fillId="0" borderId="1293">
      <alignment horizontal="left" vertical="center"/>
    </xf>
    <xf numFmtId="0" fontId="20" fillId="0" borderId="1175">
      <alignment horizontal="left" vertical="center"/>
    </xf>
    <xf numFmtId="0" fontId="406" fillId="86" borderId="1127" applyNumberFormat="0" applyAlignment="0" applyProtection="0">
      <alignment vertical="center"/>
    </xf>
    <xf numFmtId="245" fontId="20" fillId="0" borderId="1393">
      <alignment horizontal="left" vertical="center"/>
    </xf>
    <xf numFmtId="0" fontId="274" fillId="61" borderId="1771" applyNumberFormat="0" applyAlignment="0" applyProtection="0"/>
    <xf numFmtId="0" fontId="377" fillId="86" borderId="1727" applyNumberFormat="0" applyAlignment="0" applyProtection="0"/>
    <xf numFmtId="0" fontId="377" fillId="86" borderId="1078" applyNumberFormat="0" applyAlignment="0" applyProtection="0"/>
    <xf numFmtId="0" fontId="419" fillId="86" borderId="1179" applyNumberFormat="0" applyAlignment="0" applyProtection="0">
      <alignment vertical="center"/>
    </xf>
    <xf numFmtId="0" fontId="396" fillId="86" borderId="1771" applyNumberFormat="0" applyAlignment="0" applyProtection="0"/>
    <xf numFmtId="0" fontId="108" fillId="0" borderId="1615">
      <alignment vertical="justify" wrapText="1"/>
    </xf>
    <xf numFmtId="0" fontId="377" fillId="86" borderId="1412" applyNumberFormat="0" applyAlignment="0" applyProtection="0"/>
    <xf numFmtId="0" fontId="419" fillId="86" borderId="1222" applyNumberFormat="0" applyAlignment="0" applyProtection="0">
      <alignment vertical="center"/>
    </xf>
    <xf numFmtId="37" fontId="108" fillId="0" borderId="794" applyAlignment="0"/>
    <xf numFmtId="0" fontId="413" fillId="73" borderId="684" applyNumberFormat="0" applyAlignment="0" applyProtection="0">
      <alignment vertical="center"/>
    </xf>
    <xf numFmtId="0" fontId="274" fillId="61" borderId="982" applyNumberFormat="0" applyAlignment="0" applyProtection="0"/>
    <xf numFmtId="0" fontId="108" fillId="0" borderId="1621">
      <alignment vertical="justify" wrapText="1"/>
    </xf>
    <xf numFmtId="0" fontId="349" fillId="87" borderId="925" applyNumberFormat="0" applyFont="0" applyAlignment="0" applyProtection="0"/>
    <xf numFmtId="0" fontId="274" fillId="61" borderId="1158" applyNumberFormat="0" applyAlignment="0" applyProtection="0"/>
    <xf numFmtId="0" fontId="20" fillId="0" borderId="1683">
      <alignment horizontal="left" vertical="center"/>
    </xf>
    <xf numFmtId="0" fontId="8" fillId="52" borderId="1645" applyNumberFormat="0" applyFont="0" applyAlignment="0" applyProtection="0"/>
    <xf numFmtId="0" fontId="20" fillId="0" borderId="1648">
      <alignment horizontal="left" vertical="center"/>
    </xf>
    <xf numFmtId="0" fontId="20" fillId="0" borderId="1443">
      <alignment horizontal="left" vertical="center"/>
    </xf>
    <xf numFmtId="0" fontId="20" fillId="0" borderId="1443">
      <alignment horizontal="left" vertical="center"/>
    </xf>
    <xf numFmtId="0" fontId="20" fillId="0" borderId="1511">
      <alignment horizontal="left" vertical="center"/>
    </xf>
    <xf numFmtId="0" fontId="396" fillId="86" borderId="1545" applyNumberFormat="0" applyAlignment="0" applyProtection="0"/>
    <xf numFmtId="0" fontId="377" fillId="86" borderId="1495" applyNumberFormat="0" applyAlignment="0" applyProtection="0"/>
    <xf numFmtId="37" fontId="108" fillId="0" borderId="1390" applyAlignment="0"/>
    <xf numFmtId="0" fontId="20" fillId="0" borderId="1477">
      <alignment horizontal="left" vertical="center"/>
    </xf>
    <xf numFmtId="37" fontId="108" fillId="0" borderId="1383" applyAlignment="0"/>
    <xf numFmtId="0" fontId="396" fillId="86" borderId="1385" applyNumberFormat="0" applyAlignment="0" applyProtection="0"/>
    <xf numFmtId="0" fontId="396" fillId="86" borderId="1385" applyNumberFormat="0" applyAlignment="0" applyProtection="0"/>
    <xf numFmtId="0" fontId="377" fillId="86" borderId="1384" applyNumberFormat="0" applyAlignment="0" applyProtection="0"/>
    <xf numFmtId="3" fontId="9" fillId="2" borderId="1386" applyNumberFormat="0" applyFont="0" applyFill="0" applyBorder="0" applyAlignment="0" applyProtection="0">
      <alignment horizontal="center" vertical="center" wrapText="1"/>
    </xf>
    <xf numFmtId="37" fontId="108" fillId="0" borderId="1383" applyAlignment="0"/>
    <xf numFmtId="0" fontId="274" fillId="61" borderId="1448" applyNumberFormat="0" applyAlignment="0" applyProtection="0"/>
    <xf numFmtId="0" fontId="419" fillId="86" borderId="1385" applyNumberFormat="0" applyAlignment="0" applyProtection="0">
      <alignment vertical="center"/>
    </xf>
    <xf numFmtId="0" fontId="413" fillId="73" borderId="1384" applyNumberFormat="0" applyAlignment="0" applyProtection="0">
      <alignment vertical="center"/>
    </xf>
    <xf numFmtId="0" fontId="412" fillId="0" borderId="1382" applyNumberFormat="0" applyFill="0" applyAlignment="0" applyProtection="0">
      <alignment vertical="center"/>
    </xf>
    <xf numFmtId="0" fontId="20" fillId="0" borderId="1436">
      <alignment horizontal="left" vertical="center"/>
    </xf>
    <xf numFmtId="0" fontId="274" fillId="61" borderId="1385" applyNumberFormat="0" applyAlignment="0" applyProtection="0"/>
    <xf numFmtId="0" fontId="419" fillId="86" borderId="1385" applyNumberFormat="0" applyAlignment="0" applyProtection="0">
      <alignment vertical="center"/>
    </xf>
    <xf numFmtId="0" fontId="263" fillId="61" borderId="1384" applyNumberFormat="0" applyAlignment="0" applyProtection="0"/>
    <xf numFmtId="0" fontId="20" fillId="0" borderId="1511">
      <alignment horizontal="left" vertical="center"/>
    </xf>
    <xf numFmtId="3" fontId="9" fillId="2" borderId="1420" applyNumberFormat="0" applyFont="0" applyFill="0" applyBorder="0" applyAlignment="0" applyProtection="0">
      <alignment horizontal="center" vertical="center" wrapText="1"/>
    </xf>
    <xf numFmtId="37" fontId="108" fillId="0" borderId="1439" applyAlignment="0"/>
    <xf numFmtId="245" fontId="20" fillId="0" borderId="1374">
      <alignment horizontal="left" vertical="center"/>
    </xf>
    <xf numFmtId="0" fontId="20" fillId="0" borderId="1374">
      <alignment horizontal="left" vertical="center"/>
    </xf>
    <xf numFmtId="0" fontId="20" fillId="0" borderId="1374">
      <alignment horizontal="left" vertical="center"/>
    </xf>
    <xf numFmtId="0" fontId="20" fillId="0" borderId="1374">
      <alignment horizontal="left" vertical="center"/>
    </xf>
    <xf numFmtId="0" fontId="20" fillId="0" borderId="1374">
      <alignment horizontal="left" vertical="center"/>
    </xf>
    <xf numFmtId="3" fontId="9" fillId="2" borderId="1456" applyNumberFormat="0" applyFont="0" applyFill="0" applyBorder="0" applyAlignment="0" applyProtection="0">
      <alignment horizontal="center" vertical="center" wrapText="1"/>
    </xf>
    <xf numFmtId="0" fontId="396" fillId="86" borderId="1531" applyNumberFormat="0" applyAlignment="0" applyProtection="0"/>
    <xf numFmtId="3" fontId="9" fillId="2" borderId="1373" applyNumberFormat="0" applyFont="0" applyFill="0" applyBorder="0" applyAlignment="0" applyProtection="0">
      <alignment horizontal="center" vertical="center" wrapText="1"/>
    </xf>
    <xf numFmtId="0" fontId="377" fillId="86" borderId="1461" applyNumberFormat="0" applyAlignment="0" applyProtection="0"/>
    <xf numFmtId="0" fontId="413" fillId="73" borderId="1425" applyNumberFormat="0" applyAlignment="0" applyProtection="0">
      <alignment vertical="center"/>
    </xf>
    <xf numFmtId="0" fontId="274" fillId="61" borderId="1531" applyNumberFormat="0" applyAlignment="0" applyProtection="0"/>
    <xf numFmtId="0" fontId="396" fillId="86" borderId="1524" applyNumberFormat="0" applyAlignment="0" applyProtection="0"/>
    <xf numFmtId="0" fontId="20" fillId="0" borderId="1370">
      <alignment horizontal="left" vertical="center"/>
    </xf>
    <xf numFmtId="0" fontId="20" fillId="0" borderId="1370">
      <alignment horizontal="left" vertical="center"/>
    </xf>
    <xf numFmtId="0" fontId="274" fillId="61" borderId="1398" applyNumberFormat="0" applyAlignment="0" applyProtection="0"/>
    <xf numFmtId="37" fontId="108" fillId="0" borderId="1446" applyAlignment="0"/>
    <xf numFmtId="0" fontId="20" fillId="0" borderId="1477">
      <alignment horizontal="left" vertical="center"/>
    </xf>
    <xf numFmtId="0" fontId="406" fillId="86" borderId="1247" applyNumberFormat="0" applyAlignment="0" applyProtection="0">
      <alignment vertical="center"/>
    </xf>
    <xf numFmtId="0" fontId="20" fillId="0" borderId="1181">
      <alignment horizontal="left" vertical="center"/>
    </xf>
    <xf numFmtId="0" fontId="8" fillId="87" borderId="1165" applyNumberFormat="0" applyFont="0" applyAlignment="0" applyProtection="0">
      <alignment vertical="center"/>
    </xf>
    <xf numFmtId="0" fontId="20" fillId="0" borderId="1429">
      <alignment horizontal="left" vertical="center"/>
    </xf>
    <xf numFmtId="0" fontId="377" fillId="86" borderId="1522" applyNumberFormat="0" applyAlignment="0" applyProtection="0"/>
    <xf numFmtId="0" fontId="8" fillId="52" borderId="887" applyNumberFormat="0" applyFont="0" applyAlignment="0" applyProtection="0"/>
    <xf numFmtId="0" fontId="274" fillId="61" borderId="888" applyNumberFormat="0" applyAlignment="0" applyProtection="0"/>
    <xf numFmtId="0" fontId="419" fillId="86" borderId="1715" applyNumberFormat="0" applyAlignment="0" applyProtection="0">
      <alignment vertical="center"/>
    </xf>
    <xf numFmtId="0" fontId="20" fillId="0" borderId="1464">
      <alignment horizontal="left" vertical="center"/>
    </xf>
    <xf numFmtId="0" fontId="20" fillId="0" borderId="1011">
      <alignment horizontal="left" vertical="center"/>
    </xf>
    <xf numFmtId="0" fontId="349" fillId="87" borderId="946" applyNumberFormat="0" applyFont="0" applyAlignment="0" applyProtection="0"/>
    <xf numFmtId="0" fontId="20" fillId="0" borderId="1661">
      <alignment horizontal="left" vertical="center"/>
    </xf>
    <xf numFmtId="37" fontId="108" fillId="0" borderId="1636" applyAlignment="0"/>
    <xf numFmtId="0" fontId="419" fillId="86" borderId="1792" applyNumberFormat="0" applyAlignment="0" applyProtection="0">
      <alignment vertical="center"/>
    </xf>
    <xf numFmtId="37" fontId="108" fillId="0" borderId="1790" applyAlignment="0"/>
    <xf numFmtId="0" fontId="20" fillId="0" borderId="1683">
      <alignment horizontal="left" vertical="center"/>
    </xf>
    <xf numFmtId="0" fontId="274" fillId="61" borderId="1618" applyNumberFormat="0" applyAlignment="0" applyProtection="0"/>
    <xf numFmtId="0" fontId="20" fillId="0" borderId="1787">
      <alignment horizontal="left" vertical="center"/>
    </xf>
    <xf numFmtId="0" fontId="377" fillId="86" borderId="1665" applyNumberFormat="0" applyAlignment="0" applyProtection="0"/>
    <xf numFmtId="0" fontId="413" fillId="73" borderId="1777" applyNumberFormat="0" applyAlignment="0" applyProtection="0">
      <alignment vertical="center"/>
    </xf>
    <xf numFmtId="3" fontId="9" fillId="2" borderId="1737" applyNumberFormat="0" applyFont="0" applyFill="0" applyBorder="0" applyAlignment="0" applyProtection="0">
      <alignment horizontal="center" vertical="center" wrapText="1"/>
    </xf>
    <xf numFmtId="0" fontId="20" fillId="0" borderId="1717">
      <alignment horizontal="left" vertical="center"/>
    </xf>
    <xf numFmtId="0" fontId="20" fillId="0" borderId="1648">
      <alignment horizontal="left" vertical="center"/>
    </xf>
    <xf numFmtId="245" fontId="20" fillId="0" borderId="1669">
      <alignment horizontal="left" vertical="center"/>
    </xf>
    <xf numFmtId="0" fontId="349" fillId="87" borderId="1763" applyNumberFormat="0" applyFont="0" applyAlignment="0" applyProtection="0"/>
    <xf numFmtId="0" fontId="263" fillId="61" borderId="1755" applyNumberFormat="0" applyAlignment="0" applyProtection="0"/>
    <xf numFmtId="0" fontId="406" fillId="86" borderId="1694" applyNumberFormat="0" applyAlignment="0" applyProtection="0">
      <alignment vertical="center"/>
    </xf>
    <xf numFmtId="0" fontId="20" fillId="0" borderId="1758">
      <alignment horizontal="left" vertical="center"/>
    </xf>
    <xf numFmtId="0" fontId="350" fillId="85" borderId="0" applyNumberFormat="0" applyBorder="0" applyAlignment="0" applyProtection="0"/>
    <xf numFmtId="0" fontId="413" fillId="73" borderId="831" applyNumberFormat="0" applyAlignment="0" applyProtection="0">
      <alignment vertical="center"/>
    </xf>
    <xf numFmtId="0" fontId="274" fillId="61" borderId="714" applyNumberFormat="0" applyAlignment="0" applyProtection="0"/>
    <xf numFmtId="0" fontId="108" fillId="0" borderId="717">
      <alignment vertical="justify" wrapText="1"/>
    </xf>
    <xf numFmtId="0" fontId="20" fillId="0" borderId="771">
      <alignment horizontal="left" vertical="center"/>
    </xf>
    <xf numFmtId="3" fontId="9" fillId="2" borderId="715" applyNumberFormat="0" applyFont="0" applyFill="0" applyBorder="0" applyAlignment="0" applyProtection="0">
      <alignment horizontal="center" vertical="center" wrapText="1"/>
    </xf>
    <xf numFmtId="0" fontId="377" fillId="86" borderId="713" applyNumberFormat="0" applyAlignment="0" applyProtection="0"/>
    <xf numFmtId="245" fontId="20" fillId="0" borderId="709">
      <alignment horizontal="left" vertical="center"/>
    </xf>
    <xf numFmtId="0" fontId="20" fillId="0" borderId="785">
      <alignment horizontal="left" vertical="center"/>
    </xf>
    <xf numFmtId="37" fontId="108" fillId="0" borderId="766" applyAlignment="0"/>
    <xf numFmtId="0" fontId="396" fillId="86" borderId="832" applyNumberFormat="0" applyAlignment="0" applyProtection="0"/>
    <xf numFmtId="0" fontId="20" fillId="0" borderId="820">
      <alignment horizontal="left" vertical="center"/>
    </xf>
    <xf numFmtId="0" fontId="263" fillId="61" borderId="795" applyNumberFormat="0" applyAlignment="0" applyProtection="0"/>
    <xf numFmtId="0" fontId="419" fillId="86" borderId="804" applyNumberFormat="0" applyAlignment="0" applyProtection="0">
      <alignment vertical="center"/>
    </xf>
    <xf numFmtId="245" fontId="20" fillId="0" borderId="701">
      <alignment horizontal="left" vertical="center"/>
    </xf>
    <xf numFmtId="0" fontId="20" fillId="0" borderId="701">
      <alignment horizontal="left" vertical="center"/>
    </xf>
    <xf numFmtId="0" fontId="20" fillId="0" borderId="701">
      <alignment horizontal="left" vertical="center"/>
    </xf>
    <xf numFmtId="0" fontId="20" fillId="0" borderId="701">
      <alignment horizontal="left" vertical="center"/>
    </xf>
    <xf numFmtId="0" fontId="20" fillId="0" borderId="701">
      <alignment horizontal="left" vertical="center"/>
    </xf>
    <xf numFmtId="245" fontId="20" fillId="0" borderId="701">
      <alignment horizontal="left" vertical="center"/>
    </xf>
    <xf numFmtId="245" fontId="20" fillId="0" borderId="701">
      <alignment horizontal="left" vertical="center"/>
    </xf>
    <xf numFmtId="0" fontId="20" fillId="0" borderId="701">
      <alignment horizontal="left" vertical="center"/>
    </xf>
    <xf numFmtId="0" fontId="20" fillId="0" borderId="701">
      <alignment horizontal="left" vertical="center"/>
    </xf>
    <xf numFmtId="0" fontId="20" fillId="0" borderId="701">
      <alignment horizontal="left" vertical="center"/>
    </xf>
    <xf numFmtId="0" fontId="20" fillId="0" borderId="798">
      <alignment horizontal="left" vertical="center"/>
    </xf>
    <xf numFmtId="245" fontId="20" fillId="0" borderId="695">
      <alignment horizontal="left" vertical="center"/>
    </xf>
    <xf numFmtId="0" fontId="20" fillId="0" borderId="695">
      <alignment horizontal="left" vertical="center"/>
    </xf>
    <xf numFmtId="0" fontId="419" fillId="86" borderId="686" applyNumberFormat="0" applyAlignment="0" applyProtection="0">
      <alignment vertical="center"/>
    </xf>
    <xf numFmtId="0" fontId="406" fillId="86" borderId="684" applyNumberFormat="0" applyAlignment="0" applyProtection="0">
      <alignment vertical="center"/>
    </xf>
    <xf numFmtId="0" fontId="8" fillId="52" borderId="685" applyNumberFormat="0" applyFont="0" applyAlignment="0" applyProtection="0"/>
    <xf numFmtId="0" fontId="274" fillId="61" borderId="686" applyNumberFormat="0" applyAlignment="0" applyProtection="0"/>
    <xf numFmtId="0" fontId="263" fillId="61" borderId="684" applyNumberFormat="0" applyAlignment="0" applyProtection="0"/>
    <xf numFmtId="245" fontId="20" fillId="0" borderId="680">
      <alignment horizontal="left" vertical="center"/>
    </xf>
    <xf numFmtId="0" fontId="419" fillId="86" borderId="678" applyNumberFormat="0" applyAlignment="0" applyProtection="0">
      <alignment vertical="center"/>
    </xf>
    <xf numFmtId="0" fontId="20" fillId="0" borderId="813">
      <alignment horizontal="left" vertical="center"/>
    </xf>
    <xf numFmtId="0" fontId="8" fillId="87" borderId="685" applyNumberFormat="0" applyFont="0" applyAlignment="0" applyProtection="0">
      <alignment vertical="center"/>
    </xf>
    <xf numFmtId="0" fontId="20" fillId="0" borderId="673">
      <alignment horizontal="left" vertical="center"/>
    </xf>
    <xf numFmtId="0" fontId="413" fillId="73" borderId="664" applyNumberFormat="0" applyAlignment="0" applyProtection="0">
      <alignment vertical="center"/>
    </xf>
    <xf numFmtId="0" fontId="412" fillId="0" borderId="669" applyNumberFormat="0" applyFill="0" applyAlignment="0" applyProtection="0">
      <alignment vertical="center"/>
    </xf>
    <xf numFmtId="0" fontId="20" fillId="0" borderId="778">
      <alignment horizontal="left" vertical="center"/>
    </xf>
    <xf numFmtId="0" fontId="406" fillId="86" borderId="664" applyNumberFormat="0" applyAlignment="0" applyProtection="0">
      <alignment vertical="center"/>
    </xf>
    <xf numFmtId="0" fontId="20" fillId="0" borderId="723">
      <alignment horizontal="left" vertical="center"/>
    </xf>
    <xf numFmtId="0" fontId="274" fillId="61" borderId="665" applyNumberFormat="0" applyAlignment="0" applyProtection="0"/>
    <xf numFmtId="0" fontId="263" fillId="61" borderId="664" applyNumberFormat="0" applyAlignment="0" applyProtection="0"/>
    <xf numFmtId="0" fontId="108" fillId="0" borderId="668">
      <alignment vertical="justify" wrapText="1"/>
    </xf>
    <xf numFmtId="0" fontId="396" fillId="86" borderId="693" applyNumberFormat="0" applyAlignment="0" applyProtection="0"/>
    <xf numFmtId="0" fontId="274" fillId="61" borderId="825" applyNumberFormat="0" applyAlignment="0" applyProtection="0"/>
    <xf numFmtId="3" fontId="9" fillId="2" borderId="666" applyNumberFormat="0" applyFont="0" applyFill="0" applyBorder="0" applyAlignment="0" applyProtection="0">
      <alignment horizontal="center" vertical="center" wrapText="1"/>
    </xf>
    <xf numFmtId="0" fontId="274" fillId="61" borderId="811" applyNumberFormat="0" applyAlignment="0" applyProtection="0"/>
    <xf numFmtId="3" fontId="9" fillId="2" borderId="812" applyNumberFormat="0" applyFont="0" applyFill="0" applyBorder="0" applyAlignment="0" applyProtection="0">
      <alignment horizontal="center" vertical="center" wrapText="1"/>
    </xf>
    <xf numFmtId="0" fontId="20" fillId="0" borderId="778">
      <alignment horizontal="left" vertical="center"/>
    </xf>
    <xf numFmtId="0" fontId="377" fillId="86" borderId="831" applyNumberFormat="0" applyAlignment="0" applyProtection="0"/>
    <xf numFmtId="0" fontId="406" fillId="86" borderId="720" applyNumberFormat="0" applyAlignment="0" applyProtection="0">
      <alignment vertical="center"/>
    </xf>
    <xf numFmtId="0" fontId="412" fillId="0" borderId="787" applyNumberFormat="0" applyFill="0" applyAlignment="0" applyProtection="0">
      <alignment vertical="center"/>
    </xf>
    <xf numFmtId="0" fontId="349" fillId="87" borderId="803" applyNumberFormat="0" applyFont="0" applyAlignment="0" applyProtection="0"/>
    <xf numFmtId="0" fontId="406" fillId="86" borderId="782" applyNumberFormat="0" applyAlignment="0" applyProtection="0">
      <alignment vertical="center"/>
    </xf>
    <xf numFmtId="37" fontId="108" fillId="0" borderId="830" applyAlignment="0"/>
    <xf numFmtId="0" fontId="274" fillId="61" borderId="728" applyNumberFormat="0" applyAlignment="0" applyProtection="0"/>
    <xf numFmtId="0" fontId="8" fillId="52" borderId="1165" applyNumberFormat="0" applyFont="0" applyAlignment="0" applyProtection="0"/>
    <xf numFmtId="0" fontId="20" fillId="0" borderId="913">
      <alignment horizontal="left" vertical="center"/>
    </xf>
    <xf numFmtId="0" fontId="20" fillId="0" borderId="913">
      <alignment horizontal="left" vertical="center"/>
    </xf>
    <xf numFmtId="0" fontId="412" fillId="0" borderId="909" applyNumberFormat="0" applyFill="0" applyAlignment="0" applyProtection="0">
      <alignment vertical="center"/>
    </xf>
    <xf numFmtId="0" fontId="20" fillId="0" borderId="1018">
      <alignment horizontal="left" vertical="center"/>
    </xf>
    <xf numFmtId="0" fontId="412" fillId="0" borderId="1048" applyNumberFormat="0" applyFill="0" applyAlignment="0" applyProtection="0">
      <alignment vertical="center"/>
    </xf>
    <xf numFmtId="0" fontId="377" fillId="86" borderId="967" applyNumberFormat="0" applyAlignment="0" applyProtection="0"/>
    <xf numFmtId="0" fontId="396" fillId="86" borderId="926" applyNumberFormat="0" applyAlignment="0" applyProtection="0"/>
    <xf numFmtId="3" fontId="9" fillId="2" borderId="962" applyNumberFormat="0" applyFont="0" applyFill="0" applyBorder="0" applyAlignment="0" applyProtection="0">
      <alignment horizontal="center" vertical="center" wrapText="1"/>
    </xf>
    <xf numFmtId="0" fontId="396" fillId="86" borderId="905" applyNumberFormat="0" applyAlignment="0" applyProtection="0"/>
    <xf numFmtId="0" fontId="377" fillId="86" borderId="904" applyNumberFormat="0" applyAlignment="0" applyProtection="0"/>
    <xf numFmtId="0" fontId="412" fillId="0" borderId="902" applyNumberFormat="0" applyFill="0" applyAlignment="0" applyProtection="0">
      <alignment vertical="center"/>
    </xf>
    <xf numFmtId="0" fontId="20" fillId="0" borderId="956">
      <alignment horizontal="left" vertical="center"/>
    </xf>
    <xf numFmtId="0" fontId="20" fillId="0" borderId="928">
      <alignment horizontal="left" vertical="center"/>
    </xf>
    <xf numFmtId="0" fontId="274" fillId="61" borderId="905" applyNumberFormat="0" applyAlignment="0" applyProtection="0"/>
    <xf numFmtId="0" fontId="406" fillId="86" borderId="904" applyNumberFormat="0" applyAlignment="0" applyProtection="0">
      <alignment vertical="center"/>
    </xf>
    <xf numFmtId="0" fontId="263" fillId="61" borderId="904" applyNumberFormat="0" applyAlignment="0" applyProtection="0"/>
    <xf numFmtId="0" fontId="20" fillId="0" borderId="1031">
      <alignment horizontal="left" vertical="center"/>
    </xf>
    <xf numFmtId="3" fontId="9" fillId="2" borderId="940" applyNumberFormat="0" applyFont="0" applyFill="0" applyBorder="0" applyAlignment="0" applyProtection="0">
      <alignment horizontal="center" vertical="center" wrapText="1"/>
    </xf>
    <xf numFmtId="0" fontId="396" fillId="86" borderId="1029" applyNumberFormat="0" applyAlignment="0" applyProtection="0"/>
    <xf numFmtId="0" fontId="20" fillId="0" borderId="963">
      <alignment horizontal="left" vertical="center"/>
    </xf>
    <xf numFmtId="245" fontId="20" fillId="0" borderId="900">
      <alignment horizontal="left" vertical="center"/>
    </xf>
    <xf numFmtId="3" fontId="9" fillId="2" borderId="934" applyNumberFormat="0" applyFont="0" applyFill="0" applyBorder="0" applyAlignment="0" applyProtection="0">
      <alignment horizontal="center" vertical="center" wrapText="1"/>
    </xf>
    <xf numFmtId="245" fontId="20" fillId="0" borderId="900">
      <alignment horizontal="left" vertical="center"/>
    </xf>
    <xf numFmtId="0" fontId="20" fillId="0" borderId="900">
      <alignment horizontal="left" vertical="center"/>
    </xf>
    <xf numFmtId="0" fontId="20" fillId="0" borderId="900">
      <alignment horizontal="left" vertical="center"/>
    </xf>
    <xf numFmtId="0" fontId="20" fillId="0" borderId="900">
      <alignment horizontal="left" vertical="center"/>
    </xf>
    <xf numFmtId="0" fontId="20" fillId="0" borderId="900">
      <alignment horizontal="left" vertical="center"/>
    </xf>
    <xf numFmtId="0" fontId="412" fillId="0" borderId="1177" applyNumberFormat="0" applyFill="0" applyAlignment="0" applyProtection="0">
      <alignment vertical="center"/>
    </xf>
    <xf numFmtId="0" fontId="20" fillId="0" borderId="900">
      <alignment horizontal="left" vertical="center"/>
    </xf>
    <xf numFmtId="0" fontId="412" fillId="0" borderId="909" applyNumberFormat="0" applyFill="0" applyAlignment="0" applyProtection="0">
      <alignment vertical="center"/>
    </xf>
    <xf numFmtId="0" fontId="20" fillId="0" borderId="900">
      <alignment horizontal="left" vertical="center"/>
    </xf>
    <xf numFmtId="245" fontId="20" fillId="0" borderId="894">
      <alignment horizontal="left" vertical="center"/>
    </xf>
    <xf numFmtId="0" fontId="20" fillId="0" borderId="894">
      <alignment horizontal="left" vertical="center"/>
    </xf>
    <xf numFmtId="0" fontId="396" fillId="86" borderId="1051" applyNumberFormat="0" applyAlignment="0" applyProtection="0"/>
    <xf numFmtId="3" fontId="9" fillId="2" borderId="893" applyNumberFormat="0" applyFont="0" applyFill="0" applyBorder="0" applyAlignment="0" applyProtection="0">
      <alignment horizontal="center" vertical="center" wrapText="1"/>
    </xf>
    <xf numFmtId="0" fontId="377" fillId="86" borderId="981" applyNumberFormat="0" applyAlignment="0" applyProtection="0"/>
    <xf numFmtId="0" fontId="274" fillId="61" borderId="1051" applyNumberFormat="0" applyAlignment="0" applyProtection="0"/>
    <xf numFmtId="0" fontId="413" fillId="73" borderId="945" applyNumberFormat="0" applyAlignment="0" applyProtection="0">
      <alignment vertical="center"/>
    </xf>
    <xf numFmtId="0" fontId="20" fillId="0" borderId="1640">
      <alignment horizontal="left" vertical="center"/>
    </xf>
    <xf numFmtId="0" fontId="20" fillId="0" borderId="1003">
      <alignment horizontal="left" vertical="center"/>
    </xf>
    <xf numFmtId="0" fontId="377" fillId="86" borderId="1035" applyNumberFormat="0" applyAlignment="0" applyProtection="0"/>
    <xf numFmtId="0" fontId="20" fillId="0" borderId="1003">
      <alignment horizontal="left" vertical="center"/>
    </xf>
    <xf numFmtId="0" fontId="419" fillId="86" borderId="1009" applyNumberFormat="0" applyAlignment="0" applyProtection="0">
      <alignment vertical="center"/>
    </xf>
    <xf numFmtId="37" fontId="108" fillId="0" borderId="966" applyAlignment="0"/>
    <xf numFmtId="0" fontId="263" fillId="61" borderId="795" applyNumberFormat="0" applyAlignment="0" applyProtection="0"/>
    <xf numFmtId="3" fontId="9" fillId="2" borderId="1456" applyNumberFormat="0" applyFont="0" applyFill="0" applyBorder="0" applyAlignment="0" applyProtection="0">
      <alignment horizontal="center" vertical="center" wrapText="1"/>
    </xf>
    <xf numFmtId="0" fontId="20" fillId="0" borderId="1511">
      <alignment horizontal="left" vertical="center"/>
    </xf>
    <xf numFmtId="0" fontId="20" fillId="0" borderId="900">
      <alignment horizontal="left" vertical="center"/>
    </xf>
    <xf numFmtId="0" fontId="396" fillId="86" borderId="888" applyNumberFormat="0" applyAlignment="0" applyProtection="0"/>
    <xf numFmtId="0" fontId="349" fillId="87" borderId="887" applyNumberFormat="0" applyFont="0" applyAlignment="0" applyProtection="0"/>
    <xf numFmtId="245" fontId="20" fillId="0" borderId="1210">
      <alignment horizontal="left" vertical="center"/>
    </xf>
    <xf numFmtId="0" fontId="412" fillId="0" borderId="1170" applyNumberFormat="0" applyFill="0" applyAlignment="0" applyProtection="0">
      <alignment vertical="center"/>
    </xf>
    <xf numFmtId="0" fontId="396" fillId="86" borderId="1151" applyNumberFormat="0" applyAlignment="0" applyProtection="0"/>
    <xf numFmtId="3" fontId="9" fillId="2" borderId="1639" applyNumberFormat="0" applyFont="0" applyFill="0" applyBorder="0" applyAlignment="0" applyProtection="0">
      <alignment horizontal="center" vertical="center" wrapText="1"/>
    </xf>
    <xf numFmtId="3" fontId="9" fillId="2" borderId="1757" applyNumberFormat="0" applyFont="0" applyFill="0" applyBorder="0" applyAlignment="0" applyProtection="0">
      <alignment horizontal="center" vertical="center" wrapText="1"/>
    </xf>
    <xf numFmtId="0" fontId="413" fillId="73" borderId="1644" applyNumberFormat="0" applyAlignment="0" applyProtection="0">
      <alignment vertical="center"/>
    </xf>
    <xf numFmtId="0" fontId="419" fillId="86" borderId="1538" applyNumberFormat="0" applyAlignment="0" applyProtection="0">
      <alignment vertical="center"/>
    </xf>
    <xf numFmtId="0" fontId="263" fillId="61" borderId="1447" applyNumberFormat="0" applyAlignment="0" applyProtection="0"/>
    <xf numFmtId="0" fontId="413" fillId="73" borderId="1551" applyNumberFormat="0" applyAlignment="0" applyProtection="0">
      <alignment vertical="center"/>
    </xf>
    <xf numFmtId="0" fontId="20" fillId="0" borderId="1421">
      <alignment horizontal="left" vertical="center"/>
    </xf>
    <xf numFmtId="3" fontId="9" fillId="2" borderId="1435" applyNumberFormat="0" applyFont="0" applyFill="0" applyBorder="0" applyAlignment="0" applyProtection="0">
      <alignment horizontal="center" vertical="center" wrapText="1"/>
    </xf>
    <xf numFmtId="0" fontId="396" fillId="86" borderId="1552" applyNumberFormat="0" applyAlignment="0" applyProtection="0"/>
    <xf numFmtId="3" fontId="9" fillId="2" borderId="1152" applyNumberFormat="0" applyFont="0" applyFill="0" applyBorder="0" applyAlignment="0" applyProtection="0">
      <alignment horizontal="center" vertical="center" wrapText="1"/>
    </xf>
    <xf numFmtId="0" fontId="263" fillId="61" borderId="1221" applyNumberFormat="0" applyAlignment="0" applyProtection="0"/>
    <xf numFmtId="0" fontId="406" fillId="86" borderId="1262" applyNumberFormat="0" applyAlignment="0" applyProtection="0">
      <alignment vertical="center"/>
    </xf>
    <xf numFmtId="0" fontId="20" fillId="0" borderId="1307">
      <alignment horizontal="left" vertical="center"/>
    </xf>
    <xf numFmtId="0" fontId="377" fillId="86" borderId="1282" applyNumberFormat="0" applyAlignment="0" applyProtection="0"/>
    <xf numFmtId="0" fontId="406" fillId="86" borderId="1207" applyNumberFormat="0" applyAlignment="0" applyProtection="0">
      <alignment vertical="center"/>
    </xf>
    <xf numFmtId="3" fontId="9" fillId="2" borderId="1242" applyNumberFormat="0" applyFont="0" applyFill="0" applyBorder="0" applyAlignment="0" applyProtection="0">
      <alignment horizontal="center" vertical="center" wrapText="1"/>
    </xf>
    <xf numFmtId="0" fontId="396" fillId="86" borderId="1241" applyNumberFormat="0" applyAlignment="0" applyProtection="0"/>
    <xf numFmtId="0" fontId="274" fillId="61" borderId="1173" applyNumberFormat="0" applyAlignment="0" applyProtection="0"/>
    <xf numFmtId="0" fontId="108" fillId="0" borderId="1190">
      <alignment vertical="justify" wrapText="1"/>
    </xf>
    <xf numFmtId="37" fontId="108" fillId="0" borderId="1296" applyAlignment="0"/>
    <xf numFmtId="0" fontId="406" fillId="86" borderId="1185" applyNumberFormat="0" applyAlignment="0" applyProtection="0">
      <alignment vertical="center"/>
    </xf>
    <xf numFmtId="0" fontId="413" fillId="73" borderId="1200" applyNumberFormat="0" applyAlignment="0" applyProtection="0">
      <alignment vertical="center"/>
    </xf>
    <xf numFmtId="0" fontId="396" fillId="86" borderId="1291" applyNumberFormat="0" applyAlignment="0" applyProtection="0"/>
    <xf numFmtId="0" fontId="20" fillId="0" borderId="1278">
      <alignment horizontal="left" vertical="center"/>
    </xf>
    <xf numFmtId="0" fontId="20" fillId="0" borderId="1189">
      <alignment horizontal="left" vertical="center"/>
    </xf>
    <xf numFmtId="3" fontId="9" fillId="2" borderId="1285" applyNumberFormat="0" applyFont="0" applyFill="0" applyBorder="0" applyAlignment="0" applyProtection="0">
      <alignment horizontal="center" vertical="center" wrapText="1"/>
    </xf>
    <xf numFmtId="0" fontId="419" fillId="86" borderId="1276" applyNumberFormat="0" applyAlignment="0" applyProtection="0">
      <alignment vertical="center"/>
    </xf>
    <xf numFmtId="0" fontId="8" fillId="87" borderId="1248" applyNumberFormat="0" applyFont="0" applyAlignment="0" applyProtection="0">
      <alignment vertical="center"/>
    </xf>
    <xf numFmtId="0" fontId="377" fillId="86" borderId="1275" applyNumberFormat="0" applyAlignment="0" applyProtection="0"/>
    <xf numFmtId="3" fontId="9" fillId="2" borderId="1209" applyNumberFormat="0" applyFont="0" applyFill="0" applyBorder="0" applyAlignment="0" applyProtection="0">
      <alignment horizontal="center" vertical="center" wrapText="1"/>
    </xf>
    <xf numFmtId="0" fontId="406" fillId="86" borderId="1193" applyNumberFormat="0" applyAlignment="0" applyProtection="0">
      <alignment vertical="center"/>
    </xf>
    <xf numFmtId="0" fontId="396" fillId="86" borderId="1145" applyNumberFormat="0" applyAlignment="0" applyProtection="0"/>
    <xf numFmtId="0" fontId="349" fillId="87" borderId="1186" applyNumberFormat="0" applyFont="0" applyAlignment="0" applyProtection="0"/>
    <xf numFmtId="0" fontId="377" fillId="86" borderId="1247" applyNumberFormat="0" applyAlignment="0" applyProtection="0"/>
    <xf numFmtId="0" fontId="412" fillId="0" borderId="1273" applyNumberFormat="0" applyFill="0" applyAlignment="0" applyProtection="0">
      <alignment vertical="center"/>
    </xf>
    <xf numFmtId="0" fontId="263" fillId="61" borderId="1157" applyNumberFormat="0" applyAlignment="0" applyProtection="0"/>
    <xf numFmtId="0" fontId="406" fillId="86" borderId="1221" applyNumberFormat="0" applyAlignment="0" applyProtection="0">
      <alignment vertical="center"/>
    </xf>
    <xf numFmtId="37" fontId="108" fillId="0" borderId="1246" applyAlignment="0"/>
    <xf numFmtId="0" fontId="20" fillId="0" borderId="1738">
      <alignment horizontal="left" vertical="center"/>
    </xf>
    <xf numFmtId="0" fontId="396" fillId="86" borderId="714" applyNumberFormat="0" applyAlignment="0" applyProtection="0"/>
    <xf numFmtId="245" fontId="20" fillId="0" borderId="701">
      <alignment horizontal="left" vertical="center"/>
    </xf>
    <xf numFmtId="0" fontId="20" fillId="0" borderId="763">
      <alignment horizontal="left" vertical="center"/>
    </xf>
    <xf numFmtId="0" fontId="8" fillId="52" borderId="946" applyNumberFormat="0" applyFont="0" applyAlignment="0" applyProtection="0"/>
    <xf numFmtId="0" fontId="274" fillId="61" borderId="933" applyNumberFormat="0" applyAlignment="0" applyProtection="0"/>
    <xf numFmtId="0" fontId="396" fillId="86" borderId="1001" applyNumberFormat="0" applyAlignment="0" applyProtection="0"/>
    <xf numFmtId="0" fontId="20" fillId="0" borderId="1683">
      <alignment horizontal="left" vertical="center"/>
    </xf>
    <xf numFmtId="0" fontId="263" fillId="61" borderId="1440" applyNumberFormat="0" applyAlignment="0" applyProtection="0"/>
    <xf numFmtId="37" fontId="108" fillId="0" borderId="1486" applyAlignment="0"/>
    <xf numFmtId="245" fontId="20" fillId="0" borderId="1400">
      <alignment horizontal="left" vertical="center"/>
    </xf>
    <xf numFmtId="0" fontId="20" fillId="0" borderId="941">
      <alignment horizontal="left" vertical="center"/>
    </xf>
    <xf numFmtId="0" fontId="412" fillId="0" borderId="930" applyNumberFormat="0" applyFill="0" applyAlignment="0" applyProtection="0">
      <alignment vertical="center"/>
    </xf>
    <xf numFmtId="3" fontId="9" fillId="2" borderId="919" applyNumberFormat="0" applyFont="0" applyFill="0" applyBorder="0" applyAlignment="0" applyProtection="0">
      <alignment horizontal="center" vertical="center" wrapText="1"/>
    </xf>
    <xf numFmtId="0" fontId="20" fillId="0" borderId="1307">
      <alignment horizontal="left" vertical="center"/>
    </xf>
    <xf numFmtId="0" fontId="406" fillId="86" borderId="1064" applyNumberFormat="0" applyAlignment="0" applyProtection="0">
      <alignment vertical="center"/>
    </xf>
    <xf numFmtId="0" fontId="396" fillId="86" borderId="888" applyNumberFormat="0" applyAlignment="0" applyProtection="0"/>
    <xf numFmtId="0" fontId="412" fillId="0" borderId="999" applyNumberFormat="0" applyFill="0" applyAlignment="0" applyProtection="0">
      <alignment vertical="center"/>
    </xf>
    <xf numFmtId="37" fontId="108" fillId="0" borderId="931" applyAlignment="0"/>
    <xf numFmtId="0" fontId="349" fillId="87" borderId="1008" applyNumberFormat="0" applyFont="0" applyAlignment="0" applyProtection="0"/>
    <xf numFmtId="0" fontId="20" fillId="0" borderId="1046">
      <alignment horizontal="left" vertical="center"/>
    </xf>
    <xf numFmtId="0" fontId="20" fillId="0" borderId="1074">
      <alignment horizontal="left" vertical="center"/>
    </xf>
    <xf numFmtId="0" fontId="419" fillId="86" borderId="933" applyNumberFormat="0" applyAlignment="0" applyProtection="0">
      <alignment vertical="center"/>
    </xf>
    <xf numFmtId="0" fontId="274" fillId="61" borderId="954" applyNumberFormat="0" applyAlignment="0" applyProtection="0"/>
    <xf numFmtId="0" fontId="20" fillId="0" borderId="1038">
      <alignment horizontal="left" vertical="center"/>
    </xf>
    <xf numFmtId="0" fontId="108" fillId="0" borderId="1211">
      <alignment vertical="justify" wrapText="1"/>
    </xf>
    <xf numFmtId="0" fontId="20" fillId="0" borderId="1374">
      <alignment horizontal="left" vertical="center"/>
    </xf>
    <xf numFmtId="0" fontId="20" fillId="0" borderId="894">
      <alignment horizontal="left" vertical="center"/>
    </xf>
    <xf numFmtId="0" fontId="20" fillId="0" borderId="1134">
      <alignment horizontal="left" vertical="center"/>
    </xf>
    <xf numFmtId="0" fontId="20" fillId="0" borderId="806">
      <alignment horizontal="left" vertical="center"/>
    </xf>
    <xf numFmtId="0" fontId="377" fillId="86" borderId="692" applyNumberFormat="0" applyAlignment="0" applyProtection="0"/>
    <xf numFmtId="245" fontId="20" fillId="0" borderId="1175">
      <alignment horizontal="left" vertical="center"/>
    </xf>
    <xf numFmtId="0" fontId="413" fillId="73" borderId="1304" applyNumberFormat="0" applyAlignment="0" applyProtection="0">
      <alignment vertical="center"/>
    </xf>
    <xf numFmtId="3" fontId="9" fillId="2" borderId="1174" applyNumberFormat="0" applyFont="0" applyFill="0" applyBorder="0" applyAlignment="0" applyProtection="0">
      <alignment horizontal="center" vertical="center" wrapText="1"/>
    </xf>
    <xf numFmtId="0" fontId="274" fillId="61" borderId="1729" applyNumberFormat="0" applyAlignment="0" applyProtection="0"/>
    <xf numFmtId="0" fontId="406" fillId="86" borderId="1530" applyNumberFormat="0" applyAlignment="0" applyProtection="0">
      <alignment vertical="center"/>
    </xf>
    <xf numFmtId="37" fontId="108" fillId="0" borderId="1726" applyAlignment="0"/>
    <xf numFmtId="37" fontId="108" fillId="0" borderId="473" applyAlignment="0"/>
    <xf numFmtId="0" fontId="406" fillId="86" borderId="425" applyNumberFormat="0" applyAlignment="0" applyProtection="0">
      <alignment vertical="center"/>
    </xf>
    <xf numFmtId="0" fontId="377" fillId="86" borderId="488" applyNumberFormat="0" applyAlignment="0" applyProtection="0"/>
    <xf numFmtId="0" fontId="377" fillId="86" borderId="1064" applyNumberFormat="0" applyAlignment="0" applyProtection="0"/>
    <xf numFmtId="0" fontId="419" fillId="86" borderId="947" applyNumberFormat="0" applyAlignment="0" applyProtection="0">
      <alignment vertical="center"/>
    </xf>
    <xf numFmtId="0" fontId="20" fillId="0" borderId="415">
      <alignment horizontal="left" vertical="center"/>
    </xf>
    <xf numFmtId="37" fontId="108" fillId="0" borderId="514" applyAlignment="0"/>
    <xf numFmtId="0" fontId="413" fillId="73" borderId="495" applyNumberFormat="0" applyAlignment="0" applyProtection="0">
      <alignment vertical="center"/>
    </xf>
    <xf numFmtId="0" fontId="406" fillId="86" borderId="563" applyNumberFormat="0" applyAlignment="0" applyProtection="0">
      <alignment vertical="center"/>
    </xf>
    <xf numFmtId="0" fontId="274" fillId="61" borderId="557" applyNumberFormat="0" applyAlignment="0" applyProtection="0"/>
    <xf numFmtId="0" fontId="20" fillId="0" borderId="491">
      <alignment horizontal="left" vertical="center"/>
    </xf>
    <xf numFmtId="0" fontId="413" fillId="73" borderId="488" applyNumberFormat="0" applyAlignment="0" applyProtection="0">
      <alignment vertical="center"/>
    </xf>
    <xf numFmtId="0" fontId="406" fillId="86" borderId="556" applyNumberFormat="0" applyAlignment="0" applyProtection="0">
      <alignment vertical="center"/>
    </xf>
    <xf numFmtId="3" fontId="9" fillId="2" borderId="469" applyNumberFormat="0" applyFont="0" applyFill="0" applyBorder="0" applyAlignment="0" applyProtection="0">
      <alignment horizontal="center" vertical="center" wrapText="1"/>
    </xf>
    <xf numFmtId="0" fontId="274" fillId="61" borderId="522" applyNumberFormat="0" applyAlignment="0" applyProtection="0"/>
    <xf numFmtId="0" fontId="20" fillId="0" borderId="559">
      <alignment horizontal="left" vertical="center"/>
    </xf>
    <xf numFmtId="0" fontId="274" fillId="61" borderId="432" applyNumberFormat="0" applyAlignment="0" applyProtection="0"/>
    <xf numFmtId="0" fontId="396" fillId="86" borderId="537" applyNumberFormat="0" applyAlignment="0" applyProtection="0"/>
    <xf numFmtId="0" fontId="419" fillId="86" borderId="475" applyNumberFormat="0" applyAlignment="0" applyProtection="0">
      <alignment vertical="center"/>
    </xf>
    <xf numFmtId="245" fontId="20" fillId="0" borderId="462">
      <alignment horizontal="left" vertical="center"/>
    </xf>
    <xf numFmtId="3" fontId="9" fillId="2" borderId="476" applyNumberFormat="0" applyFont="0" applyFill="0" applyBorder="0" applyAlignment="0" applyProtection="0">
      <alignment horizontal="center" vertical="center" wrapText="1"/>
    </xf>
    <xf numFmtId="0" fontId="419" fillId="86" borderId="439" applyNumberFormat="0" applyAlignment="0" applyProtection="0">
      <alignment vertical="center"/>
    </xf>
    <xf numFmtId="37" fontId="108" fillId="0" borderId="452" applyAlignment="0"/>
    <xf numFmtId="37" fontId="108" fillId="0" borderId="487" applyAlignment="0"/>
    <xf numFmtId="0" fontId="20" fillId="0" borderId="567">
      <alignment horizontal="left" vertical="center"/>
    </xf>
    <xf numFmtId="0" fontId="263" fillId="61" borderId="592" applyNumberFormat="0" applyAlignment="0" applyProtection="0"/>
    <xf numFmtId="0" fontId="20" fillId="0" borderId="441">
      <alignment horizontal="left" vertical="center"/>
    </xf>
    <xf numFmtId="0" fontId="377" fillId="86" borderId="495" applyNumberFormat="0" applyAlignment="0" applyProtection="0"/>
    <xf numFmtId="0" fontId="396" fillId="86" borderId="496" applyNumberFormat="0" applyAlignment="0" applyProtection="0"/>
    <xf numFmtId="0" fontId="412" fillId="0" borderId="513" applyNumberFormat="0" applyFill="0" applyAlignment="0" applyProtection="0">
      <alignment vertical="center"/>
    </xf>
    <xf numFmtId="37" fontId="108" fillId="0" borderId="570" applyAlignment="0"/>
    <xf numFmtId="0" fontId="419" fillId="86" borderId="572" applyNumberFormat="0" applyAlignment="0" applyProtection="0">
      <alignment vertical="center"/>
    </xf>
    <xf numFmtId="0" fontId="20" fillId="0" borderId="449">
      <alignment horizontal="left" vertical="center"/>
    </xf>
    <xf numFmtId="0" fontId="274" fillId="61" borderId="550" applyNumberFormat="0" applyAlignment="0" applyProtection="0"/>
    <xf numFmtId="0" fontId="20" fillId="0" borderId="477">
      <alignment horizontal="left" vertical="center"/>
    </xf>
    <xf numFmtId="0" fontId="20" fillId="0" borderId="581">
      <alignment horizontal="left" vertical="center"/>
    </xf>
    <xf numFmtId="0" fontId="396" fillId="86" borderId="468" applyNumberFormat="0" applyAlignment="0" applyProtection="0"/>
    <xf numFmtId="3" fontId="9" fillId="2" borderId="461" applyNumberFormat="0" applyFont="0" applyFill="0" applyBorder="0" applyAlignment="0" applyProtection="0">
      <alignment horizontal="center" vertical="center" wrapText="1"/>
    </xf>
    <xf numFmtId="0" fontId="108" fillId="0" borderId="463">
      <alignment vertical="justify" wrapText="1"/>
    </xf>
    <xf numFmtId="0" fontId="412" fillId="0" borderId="526" applyNumberFormat="0" applyFill="0" applyAlignment="0" applyProtection="0">
      <alignment vertical="center"/>
    </xf>
    <xf numFmtId="0" fontId="20" fillId="0" borderId="441">
      <alignment horizontal="left" vertical="center"/>
    </xf>
    <xf numFmtId="0" fontId="412" fillId="0" borderId="561" applyNumberFormat="0" applyFill="0" applyAlignment="0" applyProtection="0">
      <alignment vertical="center"/>
    </xf>
    <xf numFmtId="0" fontId="20" fillId="0" borderId="595">
      <alignment horizontal="left" vertical="center"/>
    </xf>
    <xf numFmtId="0" fontId="263" fillId="61" borderId="445" applyNumberFormat="0" applyAlignment="0" applyProtection="0"/>
    <xf numFmtId="0" fontId="396" fillId="86" borderId="503" applyNumberFormat="0" applyAlignment="0" applyProtection="0"/>
    <xf numFmtId="0" fontId="396" fillId="86" borderId="460" applyNumberFormat="0" applyAlignment="0" applyProtection="0"/>
    <xf numFmtId="0" fontId="413" fillId="73" borderId="599" applyNumberFormat="0" applyAlignment="0" applyProtection="0">
      <alignment vertical="center"/>
    </xf>
    <xf numFmtId="3" fontId="9" fillId="2" borderId="469" applyNumberFormat="0" applyFont="0" applyFill="0" applyBorder="0" applyAlignment="0" applyProtection="0">
      <alignment horizontal="center" vertical="center" wrapText="1"/>
    </xf>
    <xf numFmtId="0" fontId="406" fillId="86" borderId="599" applyNumberFormat="0" applyAlignment="0" applyProtection="0">
      <alignment vertical="center"/>
    </xf>
    <xf numFmtId="0" fontId="419" fillId="86" borderId="454" applyNumberFormat="0" applyAlignment="0" applyProtection="0">
      <alignment vertical="center"/>
    </xf>
    <xf numFmtId="0" fontId="20" fillId="0" borderId="421">
      <alignment horizontal="left" vertical="center"/>
    </xf>
    <xf numFmtId="0" fontId="406" fillId="86" borderId="438" applyNumberFormat="0" applyAlignment="0" applyProtection="0">
      <alignment vertical="center"/>
    </xf>
    <xf numFmtId="0" fontId="396" fillId="86" borderId="586" applyNumberFormat="0" applyAlignment="0" applyProtection="0"/>
    <xf numFmtId="0" fontId="20" fillId="0" borderId="477">
      <alignment horizontal="left" vertical="center"/>
    </xf>
    <xf numFmtId="0" fontId="396" fillId="86" borderId="482" applyNumberFormat="0" applyAlignment="0" applyProtection="0"/>
    <xf numFmtId="0" fontId="419" fillId="86" borderId="516" applyNumberFormat="0" applyAlignment="0" applyProtection="0">
      <alignment vertical="center"/>
    </xf>
    <xf numFmtId="0" fontId="406" fillId="86" borderId="556" applyNumberFormat="0" applyAlignment="0" applyProtection="0">
      <alignment vertical="center"/>
    </xf>
    <xf numFmtId="0" fontId="396" fillId="86" borderId="419" applyNumberFormat="0" applyAlignment="0" applyProtection="0"/>
    <xf numFmtId="3" fontId="9" fillId="2" borderId="420" applyNumberFormat="0" applyFont="0" applyFill="0" applyBorder="0" applyAlignment="0" applyProtection="0">
      <alignment horizontal="center" vertical="center" wrapText="1"/>
    </xf>
    <xf numFmtId="0" fontId="419" fillId="86" borderId="419" applyNumberFormat="0" applyAlignment="0" applyProtection="0">
      <alignment vertical="center"/>
    </xf>
    <xf numFmtId="0" fontId="412" fillId="0" borderId="417" applyNumberFormat="0" applyFill="0" applyAlignment="0" applyProtection="0">
      <alignment vertical="center"/>
    </xf>
    <xf numFmtId="0" fontId="377" fillId="86" borderId="585" applyNumberFormat="0" applyAlignment="0" applyProtection="0"/>
    <xf numFmtId="37" fontId="108" fillId="0" borderId="535" applyAlignment="0"/>
    <xf numFmtId="0" fontId="419" fillId="86" borderId="544" applyNumberFormat="0" applyAlignment="0" applyProtection="0">
      <alignment vertical="center"/>
    </xf>
    <xf numFmtId="245" fontId="20" fillId="0" borderId="491">
      <alignment horizontal="left" vertical="center"/>
    </xf>
    <xf numFmtId="0" fontId="20" fillId="0" borderId="588">
      <alignment horizontal="left" vertical="center"/>
    </xf>
    <xf numFmtId="0" fontId="419" fillId="86" borderId="432" applyNumberFormat="0" applyAlignment="0" applyProtection="0">
      <alignment vertical="center"/>
    </xf>
    <xf numFmtId="0" fontId="396" fillId="86" borderId="544" applyNumberFormat="0" applyAlignment="0" applyProtection="0"/>
    <xf numFmtId="0" fontId="108" fillId="0" borderId="512">
      <alignment vertical="justify" wrapText="1"/>
    </xf>
    <xf numFmtId="0" fontId="274" fillId="61" borderId="537" applyNumberFormat="0" applyAlignment="0" applyProtection="0"/>
    <xf numFmtId="37" fontId="108" fillId="0" borderId="555" applyAlignment="0"/>
    <xf numFmtId="0" fontId="413" fillId="73" borderId="536" applyNumberFormat="0" applyAlignment="0" applyProtection="0">
      <alignment vertical="center"/>
    </xf>
    <xf numFmtId="0" fontId="377" fillId="86" borderId="515" applyNumberFormat="0" applyAlignment="0" applyProtection="0"/>
    <xf numFmtId="37" fontId="108" fillId="0" borderId="570" applyAlignment="0"/>
    <xf numFmtId="0" fontId="406" fillId="86" borderId="592" applyNumberFormat="0" applyAlignment="0" applyProtection="0">
      <alignment vertical="center"/>
    </xf>
    <xf numFmtId="0" fontId="377" fillId="86" borderId="578" applyNumberFormat="0" applyAlignment="0" applyProtection="0"/>
    <xf numFmtId="0" fontId="396" fillId="86" borderId="516" applyNumberFormat="0" applyAlignment="0" applyProtection="0"/>
    <xf numFmtId="0" fontId="274" fillId="61" borderId="426" applyNumberFormat="0" applyAlignment="0" applyProtection="0"/>
    <xf numFmtId="0" fontId="274" fillId="61" borderId="593" applyNumberFormat="0" applyAlignment="0" applyProtection="0"/>
    <xf numFmtId="0" fontId="396" fillId="86" borderId="503" applyNumberFormat="0" applyAlignment="0" applyProtection="0"/>
    <xf numFmtId="0" fontId="20" fillId="0" borderId="470">
      <alignment horizontal="left" vertical="center"/>
    </xf>
    <xf numFmtId="0" fontId="377" fillId="86" borderId="599" applyNumberFormat="0" applyAlignment="0" applyProtection="0"/>
    <xf numFmtId="37" fontId="108" fillId="0" borderId="473" applyAlignment="0"/>
    <xf numFmtId="0" fontId="8" fillId="52" borderId="467" applyNumberFormat="0" applyFont="0" applyAlignment="0" applyProtection="0"/>
    <xf numFmtId="0" fontId="377" fillId="86" borderId="453" applyNumberFormat="0" applyAlignment="0" applyProtection="0"/>
    <xf numFmtId="0" fontId="396" fillId="86" borderId="579" applyNumberFormat="0" applyAlignment="0" applyProtection="0"/>
    <xf numFmtId="0" fontId="349" fillId="87" borderId="564" applyNumberFormat="0" applyFont="0" applyAlignment="0" applyProtection="0"/>
    <xf numFmtId="0" fontId="274" fillId="61" borderId="565" applyNumberFormat="0" applyAlignment="0" applyProtection="0"/>
    <xf numFmtId="3" fontId="9" fillId="2" borderId="551" applyNumberFormat="0" applyFont="0" applyFill="0" applyBorder="0" applyAlignment="0" applyProtection="0">
      <alignment horizontal="center" vertical="center" wrapText="1"/>
    </xf>
    <xf numFmtId="0" fontId="412" fillId="0" borderId="486" applyNumberFormat="0" applyFill="0" applyAlignment="0" applyProtection="0">
      <alignment vertical="center"/>
    </xf>
    <xf numFmtId="0" fontId="20" fillId="0" borderId="441">
      <alignment horizontal="left" vertical="center"/>
    </xf>
    <xf numFmtId="0" fontId="20" fillId="0" borderId="441">
      <alignment horizontal="left" vertical="center"/>
    </xf>
    <xf numFmtId="37" fontId="108" fillId="0" borderId="480" applyAlignment="0"/>
    <xf numFmtId="3" fontId="9" fillId="2" borderId="531" applyNumberFormat="0" applyFont="0" applyFill="0" applyBorder="0" applyAlignment="0" applyProtection="0">
      <alignment horizontal="center" vertical="center" wrapText="1"/>
    </xf>
    <xf numFmtId="37" fontId="108" fillId="0" borderId="521" applyAlignment="0"/>
    <xf numFmtId="37" fontId="108" fillId="0" borderId="431" applyAlignment="0"/>
    <xf numFmtId="0" fontId="20" fillId="0" borderId="567">
      <alignment horizontal="left" vertical="center"/>
    </xf>
    <xf numFmtId="0" fontId="377" fillId="86" borderId="438" applyNumberFormat="0" applyAlignment="0" applyProtection="0"/>
    <xf numFmtId="0" fontId="419" fillId="86" borderId="530" applyNumberFormat="0" applyAlignment="0" applyProtection="0">
      <alignment vertical="center"/>
    </xf>
    <xf numFmtId="0" fontId="274" fillId="61" borderId="432" applyNumberFormat="0" applyAlignment="0" applyProtection="0"/>
    <xf numFmtId="0" fontId="396" fillId="86" borderId="489" applyNumberFormat="0" applyAlignment="0" applyProtection="0"/>
    <xf numFmtId="0" fontId="20" fillId="0" borderId="498">
      <alignment horizontal="left" vertical="center"/>
    </xf>
    <xf numFmtId="0" fontId="406" fillId="86" borderId="502" applyNumberFormat="0" applyAlignment="0" applyProtection="0">
      <alignment vertical="center"/>
    </xf>
    <xf numFmtId="0" fontId="20" fillId="0" borderId="491">
      <alignment horizontal="left" vertical="center"/>
    </xf>
    <xf numFmtId="0" fontId="419" fillId="86" borderId="586" applyNumberFormat="0" applyAlignment="0" applyProtection="0">
      <alignment vertical="center"/>
    </xf>
    <xf numFmtId="0" fontId="419" fillId="86" borderId="537" applyNumberFormat="0" applyAlignment="0" applyProtection="0">
      <alignment vertical="center"/>
    </xf>
    <xf numFmtId="0" fontId="20" fillId="0" borderId="546">
      <alignment horizontal="left" vertical="center"/>
    </xf>
    <xf numFmtId="0" fontId="263" fillId="61" borderId="481" applyNumberFormat="0" applyAlignment="0" applyProtection="0"/>
    <xf numFmtId="0" fontId="377" fillId="86" borderId="453" applyNumberFormat="0" applyAlignment="0" applyProtection="0"/>
    <xf numFmtId="0" fontId="412" fillId="0" borderId="479" applyNumberFormat="0" applyFill="0" applyAlignment="0" applyProtection="0">
      <alignment vertical="center"/>
    </xf>
    <xf numFmtId="3" fontId="9" fillId="2" borderId="483" applyNumberFormat="0" applyFont="0" applyFill="0" applyBorder="0" applyAlignment="0" applyProtection="0">
      <alignment horizontal="center" vertical="center" wrapText="1"/>
    </xf>
    <xf numFmtId="0" fontId="20" fillId="0" borderId="470">
      <alignment horizontal="left" vertical="center"/>
    </xf>
    <xf numFmtId="0" fontId="20" fillId="0" borderId="524">
      <alignment horizontal="left" vertical="center"/>
    </xf>
    <xf numFmtId="0" fontId="8" fillId="52" borderId="446" applyNumberFormat="0" applyFont="0" applyAlignment="0" applyProtection="0"/>
    <xf numFmtId="0" fontId="377" fillId="86" borderId="495" applyNumberFormat="0" applyAlignment="0" applyProtection="0"/>
    <xf numFmtId="0" fontId="20" fillId="0" borderId="470">
      <alignment horizontal="left" vertical="center"/>
    </xf>
    <xf numFmtId="0" fontId="413" fillId="73" borderId="556" applyNumberFormat="0" applyAlignment="0" applyProtection="0">
      <alignment vertical="center"/>
    </xf>
    <xf numFmtId="0" fontId="377" fillId="86" borderId="466" applyNumberFormat="0" applyAlignment="0" applyProtection="0"/>
    <xf numFmtId="0" fontId="413" fillId="73" borderId="438" applyNumberFormat="0" applyAlignment="0" applyProtection="0">
      <alignment vertical="center"/>
    </xf>
    <xf numFmtId="0" fontId="263" fillId="61" borderId="438" applyNumberFormat="0" applyAlignment="0" applyProtection="0"/>
    <xf numFmtId="0" fontId="406" fillId="86" borderId="481" applyNumberFormat="0" applyAlignment="0" applyProtection="0">
      <alignment vertical="center"/>
    </xf>
    <xf numFmtId="0" fontId="20" fillId="0" borderId="539">
      <alignment horizontal="left" vertical="center"/>
    </xf>
    <xf numFmtId="0" fontId="419" fillId="86" borderId="565" applyNumberFormat="0" applyAlignment="0" applyProtection="0">
      <alignment vertical="center"/>
    </xf>
    <xf numFmtId="0" fontId="413" fillId="73" borderId="481" applyNumberFormat="0" applyAlignment="0" applyProtection="0">
      <alignment vertical="center"/>
    </xf>
    <xf numFmtId="0" fontId="377" fillId="86" borderId="481" applyNumberFormat="0" applyAlignment="0" applyProtection="0"/>
    <xf numFmtId="0" fontId="419" fillId="86" borderId="572" applyNumberFormat="0" applyAlignment="0" applyProtection="0">
      <alignment vertical="center"/>
    </xf>
    <xf numFmtId="0" fontId="20" fillId="0" borderId="524">
      <alignment horizontal="left" vertical="center"/>
    </xf>
    <xf numFmtId="245" fontId="20" fillId="0" borderId="559">
      <alignment horizontal="left" vertical="center"/>
    </xf>
    <xf numFmtId="3" fontId="9" fillId="2" borderId="594" applyNumberFormat="0" applyFont="0" applyFill="0" applyBorder="0" applyAlignment="0" applyProtection="0">
      <alignment horizontal="center" vertical="center" wrapText="1"/>
    </xf>
    <xf numFmtId="0" fontId="20" fillId="0" borderId="491">
      <alignment horizontal="left" vertical="center"/>
    </xf>
    <xf numFmtId="0" fontId="20" fillId="0" borderId="588">
      <alignment horizontal="left" vertical="center"/>
    </xf>
    <xf numFmtId="0" fontId="20" fillId="0" borderId="462">
      <alignment horizontal="left" vertical="center"/>
    </xf>
    <xf numFmtId="0" fontId="412" fillId="0" borderId="464" applyNumberFormat="0" applyFill="0" applyAlignment="0" applyProtection="0">
      <alignment vertical="center"/>
    </xf>
    <xf numFmtId="3" fontId="9" fillId="2" borderId="545" applyNumberFormat="0" applyFont="0" applyFill="0" applyBorder="0" applyAlignment="0" applyProtection="0">
      <alignment horizontal="center" vertical="center" wrapText="1"/>
    </xf>
    <xf numFmtId="3" fontId="9" fillId="2" borderId="523" applyNumberFormat="0" applyFont="0" applyFill="0" applyBorder="0" applyAlignment="0" applyProtection="0">
      <alignment horizontal="center" vertical="center" wrapText="1"/>
    </xf>
    <xf numFmtId="0" fontId="413" fillId="73" borderId="528" applyNumberFormat="0" applyAlignment="0" applyProtection="0">
      <alignment vertical="center"/>
    </xf>
    <xf numFmtId="0" fontId="406" fillId="86" borderId="515" applyNumberFormat="0" applyAlignment="0" applyProtection="0">
      <alignment vertical="center"/>
    </xf>
    <xf numFmtId="0" fontId="20" fillId="0" borderId="491">
      <alignment horizontal="left" vertical="center"/>
    </xf>
    <xf numFmtId="0" fontId="20" fillId="0" borderId="524">
      <alignment horizontal="left" vertical="center"/>
    </xf>
    <xf numFmtId="0" fontId="20" fillId="0" borderId="449">
      <alignment horizontal="left" vertical="center"/>
    </xf>
    <xf numFmtId="0" fontId="412" fillId="0" borderId="493" applyNumberFormat="0" applyFill="0" applyAlignment="0" applyProtection="0">
      <alignment vertical="center"/>
    </xf>
    <xf numFmtId="3" fontId="9" fillId="2" borderId="601" applyNumberFormat="0" applyFont="0" applyFill="0" applyBorder="0" applyAlignment="0" applyProtection="0">
      <alignment horizontal="center" vertical="center" wrapText="1"/>
    </xf>
    <xf numFmtId="245" fontId="20" fillId="0" borderId="491">
      <alignment horizontal="left" vertical="center"/>
    </xf>
    <xf numFmtId="0" fontId="20" fillId="0" borderId="491">
      <alignment horizontal="left" vertical="center"/>
    </xf>
    <xf numFmtId="0" fontId="406" fillId="86" borderId="599" applyNumberFormat="0" applyAlignment="0" applyProtection="0">
      <alignment vertical="center"/>
    </xf>
    <xf numFmtId="3" fontId="9" fillId="2" borderId="504" applyNumberFormat="0" applyFont="0" applyFill="0" applyBorder="0" applyAlignment="0" applyProtection="0">
      <alignment horizontal="center" vertical="center" wrapText="1"/>
    </xf>
    <xf numFmtId="0" fontId="20" fillId="0" borderId="456">
      <alignment horizontal="left" vertical="center"/>
    </xf>
    <xf numFmtId="0" fontId="20" fillId="0" borderId="470">
      <alignment horizontal="left" vertical="center"/>
    </xf>
    <xf numFmtId="0" fontId="377" fillId="86" borderId="585" applyNumberFormat="0" applyAlignment="0" applyProtection="0"/>
    <xf numFmtId="0" fontId="413" fillId="73" borderId="556" applyNumberFormat="0" applyAlignment="0" applyProtection="0">
      <alignment vertical="center"/>
    </xf>
    <xf numFmtId="0" fontId="377" fillId="86" borderId="481" applyNumberFormat="0" applyAlignment="0" applyProtection="0"/>
    <xf numFmtId="0" fontId="108" fillId="0" borderId="582">
      <alignment vertical="justify" wrapText="1"/>
    </xf>
    <xf numFmtId="0" fontId="419" fillId="86" borderId="468" applyNumberFormat="0" applyAlignment="0" applyProtection="0">
      <alignment vertical="center"/>
    </xf>
    <xf numFmtId="0" fontId="377" fillId="86" borderId="599" applyNumberFormat="0" applyAlignment="0" applyProtection="0"/>
    <xf numFmtId="0" fontId="419" fillId="86" borderId="475" applyNumberFormat="0" applyAlignment="0" applyProtection="0">
      <alignment vertical="center"/>
    </xf>
    <xf numFmtId="0" fontId="377" fillId="86" borderId="543" applyNumberFormat="0" applyAlignment="0" applyProtection="0"/>
    <xf numFmtId="0" fontId="396" fillId="86" borderId="557" applyNumberFormat="0" applyAlignment="0" applyProtection="0"/>
    <xf numFmtId="0" fontId="20" fillId="0" borderId="588">
      <alignment horizontal="left" vertical="center"/>
    </xf>
    <xf numFmtId="0" fontId="263" fillId="61" borderId="474" applyNumberFormat="0" applyAlignment="0" applyProtection="0"/>
    <xf numFmtId="245" fontId="20" fillId="0" borderId="559">
      <alignment horizontal="left" vertical="center"/>
    </xf>
    <xf numFmtId="0" fontId="396" fillId="86" borderId="600" applyNumberFormat="0" applyAlignment="0" applyProtection="0"/>
    <xf numFmtId="0" fontId="263" fillId="61" borderId="578" applyNumberFormat="0" applyAlignment="0" applyProtection="0"/>
    <xf numFmtId="0" fontId="406" fillId="86" borderId="453" applyNumberFormat="0" applyAlignment="0" applyProtection="0">
      <alignment vertical="center"/>
    </xf>
    <xf numFmtId="3" fontId="9" fillId="2" borderId="433" applyNumberFormat="0" applyFont="0" applyFill="0" applyBorder="0" applyAlignment="0" applyProtection="0">
      <alignment horizontal="center" vertical="center" wrapText="1"/>
    </xf>
    <xf numFmtId="0" fontId="20" fillId="0" borderId="574">
      <alignment horizontal="left" vertical="center"/>
    </xf>
    <xf numFmtId="37" fontId="108" fillId="0" borderId="598" applyAlignment="0"/>
    <xf numFmtId="37" fontId="108" fillId="0" borderId="1853" applyAlignment="0"/>
    <xf numFmtId="0" fontId="8" fillId="87" borderId="529" applyNumberFormat="0" applyFont="0" applyAlignment="0" applyProtection="0">
      <alignment vertical="center"/>
    </xf>
    <xf numFmtId="0" fontId="108" fillId="0" borderId="589">
      <alignment vertical="justify" wrapText="1"/>
    </xf>
    <xf numFmtId="0" fontId="108" fillId="0" borderId="471">
      <alignment vertical="justify" wrapText="1"/>
    </xf>
    <xf numFmtId="0" fontId="20" fillId="0" borderId="567">
      <alignment horizontal="left" vertical="center"/>
    </xf>
    <xf numFmtId="0" fontId="419" fillId="86" borderId="419" applyNumberFormat="0" applyAlignment="0" applyProtection="0">
      <alignment vertical="center"/>
    </xf>
    <xf numFmtId="0" fontId="20" fillId="0" borderId="462">
      <alignment horizontal="left" vertical="center"/>
    </xf>
    <xf numFmtId="0" fontId="20" fillId="0" borderId="462">
      <alignment horizontal="left" vertical="center"/>
    </xf>
    <xf numFmtId="0" fontId="20" fillId="0" borderId="434">
      <alignment horizontal="left" vertical="center"/>
    </xf>
    <xf numFmtId="0" fontId="396" fillId="86" borderId="432" applyNumberFormat="0" applyAlignment="0" applyProtection="0"/>
    <xf numFmtId="3" fontId="9" fillId="2" borderId="433" applyNumberFormat="0" applyFont="0" applyFill="0" applyBorder="0" applyAlignment="0" applyProtection="0">
      <alignment horizontal="center" vertical="center" wrapText="1"/>
    </xf>
    <xf numFmtId="0" fontId="413" fillId="73" borderId="502" applyNumberFormat="0" applyAlignment="0" applyProtection="0">
      <alignment vertical="center"/>
    </xf>
    <xf numFmtId="0" fontId="20" fillId="0" borderId="470">
      <alignment horizontal="left" vertical="center"/>
    </xf>
    <xf numFmtId="0" fontId="263" fillId="61" borderId="502" applyNumberFormat="0" applyAlignment="0" applyProtection="0"/>
    <xf numFmtId="0" fontId="406" fillId="86" borderId="543" applyNumberFormat="0" applyAlignment="0" applyProtection="0">
      <alignment vertical="center"/>
    </xf>
    <xf numFmtId="0" fontId="413" fillId="73" borderId="488" applyNumberFormat="0" applyAlignment="0" applyProtection="0">
      <alignment vertical="center"/>
    </xf>
    <xf numFmtId="0" fontId="20" fillId="0" borderId="588">
      <alignment horizontal="left" vertical="center"/>
    </xf>
    <xf numFmtId="3" fontId="9" fillId="2" borderId="587" applyNumberFormat="0" applyFont="0" applyFill="0" applyBorder="0" applyAlignment="0" applyProtection="0">
      <alignment horizontal="center" vertical="center" wrapText="1"/>
    </xf>
    <xf numFmtId="0" fontId="419" fillId="86" borderId="482" applyNumberFormat="0" applyAlignment="0" applyProtection="0">
      <alignment vertical="center"/>
    </xf>
    <xf numFmtId="0" fontId="377" fillId="86" borderId="585" applyNumberFormat="0" applyAlignment="0" applyProtection="0"/>
    <xf numFmtId="3" fontId="9" fillId="2" borderId="469" applyNumberFormat="0" applyFont="0" applyFill="0" applyBorder="0" applyAlignment="0" applyProtection="0">
      <alignment horizontal="center" vertical="center" wrapText="1"/>
    </xf>
    <xf numFmtId="0" fontId="377" fillId="86" borderId="474" applyNumberFormat="0" applyAlignment="0" applyProtection="0"/>
    <xf numFmtId="0" fontId="20" fillId="0" borderId="559">
      <alignment horizontal="left" vertical="center"/>
    </xf>
    <xf numFmtId="0" fontId="419" fillId="86" borderId="496" applyNumberFormat="0" applyAlignment="0" applyProtection="0">
      <alignment vertical="center"/>
    </xf>
    <xf numFmtId="0" fontId="377" fillId="86" borderId="563" applyNumberFormat="0" applyAlignment="0" applyProtection="0"/>
    <xf numFmtId="0" fontId="406" fillId="86" borderId="488" applyNumberFormat="0" applyAlignment="0" applyProtection="0">
      <alignment vertical="center"/>
    </xf>
    <xf numFmtId="3" fontId="9" fillId="2" borderId="523" applyNumberFormat="0" applyFont="0" applyFill="0" applyBorder="0" applyAlignment="0" applyProtection="0">
      <alignment horizontal="center" vertical="center" wrapText="1"/>
    </xf>
    <xf numFmtId="0" fontId="396" fillId="86" borderId="522" applyNumberFormat="0" applyAlignment="0" applyProtection="0"/>
    <xf numFmtId="0" fontId="274" fillId="61" borderId="454" applyNumberFormat="0" applyAlignment="0" applyProtection="0"/>
    <xf numFmtId="0" fontId="108" fillId="0" borderId="471">
      <alignment vertical="justify" wrapText="1"/>
    </xf>
    <xf numFmtId="37" fontId="108" fillId="0" borderId="577" applyAlignment="0"/>
    <xf numFmtId="0" fontId="406" fillId="86" borderId="466" applyNumberFormat="0" applyAlignment="0" applyProtection="0">
      <alignment vertical="center"/>
    </xf>
    <xf numFmtId="0" fontId="413" fillId="73" borderId="481" applyNumberFormat="0" applyAlignment="0" applyProtection="0">
      <alignment vertical="center"/>
    </xf>
    <xf numFmtId="0" fontId="396" fillId="86" borderId="572" applyNumberFormat="0" applyAlignment="0" applyProtection="0"/>
    <xf numFmtId="0" fontId="377" fillId="86" borderId="466" applyNumberFormat="0" applyAlignment="0" applyProtection="0"/>
    <xf numFmtId="0" fontId="413" fillId="73" borderId="466" applyNumberFormat="0" applyAlignment="0" applyProtection="0">
      <alignment vertical="center"/>
    </xf>
    <xf numFmtId="0" fontId="263" fillId="61" borderId="515" applyNumberFormat="0" applyAlignment="0" applyProtection="0"/>
    <xf numFmtId="0" fontId="406" fillId="86" borderId="585" applyNumberFormat="0" applyAlignment="0" applyProtection="0">
      <alignment vertical="center"/>
    </xf>
    <xf numFmtId="0" fontId="20" fillId="0" borderId="518">
      <alignment horizontal="left" vertical="center"/>
    </xf>
    <xf numFmtId="3" fontId="9" fillId="2" borderId="433" applyNumberFormat="0" applyFont="0" applyFill="0" applyBorder="0" applyAlignment="0" applyProtection="0">
      <alignment horizontal="center" vertical="center" wrapText="1"/>
    </xf>
    <xf numFmtId="0" fontId="419" fillId="86" borderId="557" applyNumberFormat="0" applyAlignment="0" applyProtection="0">
      <alignment vertical="center"/>
    </xf>
    <xf numFmtId="3" fontId="9" fillId="2" borderId="551" applyNumberFormat="0" applyFont="0" applyFill="0" applyBorder="0" applyAlignment="0" applyProtection="0">
      <alignment horizontal="center" vertical="center" wrapText="1"/>
    </xf>
    <xf numFmtId="3" fontId="9" fillId="2" borderId="566" applyNumberFormat="0" applyFont="0" applyFill="0" applyBorder="0" applyAlignment="0" applyProtection="0">
      <alignment horizontal="center" vertical="center" wrapText="1"/>
    </xf>
    <xf numFmtId="37" fontId="108" fillId="0" borderId="494" applyAlignment="0"/>
    <xf numFmtId="0" fontId="412" fillId="0" borderId="541" applyNumberFormat="0" applyFill="0" applyAlignment="0" applyProtection="0">
      <alignment vertical="center"/>
    </xf>
    <xf numFmtId="0" fontId="419" fillId="86" borderId="447" applyNumberFormat="0" applyAlignment="0" applyProtection="0">
      <alignment vertical="center"/>
    </xf>
    <xf numFmtId="0" fontId="274" fillId="61" borderId="516" applyNumberFormat="0" applyAlignment="0" applyProtection="0"/>
    <xf numFmtId="0" fontId="20" fillId="0" borderId="524">
      <alignment horizontal="left" vertical="center"/>
    </xf>
    <xf numFmtId="0" fontId="108" fillId="0" borderId="499">
      <alignment vertical="justify" wrapText="1"/>
    </xf>
    <xf numFmtId="0" fontId="20" fillId="0" borderId="498">
      <alignment horizontal="left" vertical="center"/>
    </xf>
    <xf numFmtId="0" fontId="8" fillId="87" borderId="529" applyNumberFormat="0" applyFont="0" applyAlignment="0" applyProtection="0">
      <alignment vertical="center"/>
    </xf>
    <xf numFmtId="0" fontId="413" fillId="73" borderId="556" applyNumberFormat="0" applyAlignment="0" applyProtection="0">
      <alignment vertical="center"/>
    </xf>
    <xf numFmtId="0" fontId="406" fillId="86" borderId="474" applyNumberFormat="0" applyAlignment="0" applyProtection="0">
      <alignment vertical="center"/>
    </xf>
    <xf numFmtId="0" fontId="377" fillId="86" borderId="556" applyNumberFormat="0" applyAlignment="0" applyProtection="0"/>
    <xf numFmtId="3" fontId="9" fillId="2" borderId="490" applyNumberFormat="0" applyFont="0" applyFill="0" applyBorder="0" applyAlignment="0" applyProtection="0">
      <alignment horizontal="center" vertical="center" wrapText="1"/>
    </xf>
    <xf numFmtId="0" fontId="20" fillId="0" borderId="546">
      <alignment horizontal="left" vertical="center"/>
    </xf>
    <xf numFmtId="0" fontId="274" fillId="61" borderId="557" applyNumberFormat="0" applyAlignment="0" applyProtection="0"/>
    <xf numFmtId="0" fontId="396" fillId="86" borderId="426" applyNumberFormat="0" applyAlignment="0" applyProtection="0"/>
    <xf numFmtId="0" fontId="349" fillId="87" borderId="467" applyNumberFormat="0" applyFont="0" applyAlignment="0" applyProtection="0"/>
    <xf numFmtId="0" fontId="377" fillId="86" borderId="528" applyNumberFormat="0" applyAlignment="0" applyProtection="0"/>
    <xf numFmtId="0" fontId="412" fillId="0" borderId="554" applyNumberFormat="0" applyFill="0" applyAlignment="0" applyProtection="0">
      <alignment vertical="center"/>
    </xf>
    <xf numFmtId="0" fontId="377" fillId="86" borderId="578" applyNumberFormat="0" applyAlignment="0" applyProtection="0"/>
    <xf numFmtId="0" fontId="108" fillId="0" borderId="575">
      <alignment vertical="justify" wrapText="1"/>
    </xf>
    <xf numFmtId="0" fontId="263" fillId="61" borderId="438" applyNumberFormat="0" applyAlignment="0" applyProtection="0"/>
    <xf numFmtId="0" fontId="406" fillId="86" borderId="502" applyNumberFormat="0" applyAlignment="0" applyProtection="0">
      <alignment vertical="center"/>
    </xf>
    <xf numFmtId="0" fontId="349" fillId="87" borderId="467" applyNumberFormat="0" applyFont="0" applyAlignment="0" applyProtection="0"/>
    <xf numFmtId="0" fontId="263" fillId="61" borderId="488" applyNumberFormat="0" applyAlignment="0" applyProtection="0"/>
    <xf numFmtId="37" fontId="108" fillId="0" borderId="598" applyAlignment="0"/>
    <xf numFmtId="37" fontId="108" fillId="0" borderId="459" applyAlignment="0"/>
    <xf numFmtId="37" fontId="108" fillId="0" borderId="424" applyAlignment="0"/>
    <xf numFmtId="0" fontId="263" fillId="61" borderId="488" applyNumberFormat="0" applyAlignment="0" applyProtection="0"/>
    <xf numFmtId="0" fontId="396" fillId="86" borderId="579" applyNumberFormat="0" applyAlignment="0" applyProtection="0"/>
    <xf numFmtId="0" fontId="20" fillId="0" borderId="524">
      <alignment horizontal="left" vertical="center"/>
    </xf>
    <xf numFmtId="0" fontId="8" fillId="52" borderId="564" applyNumberFormat="0" applyFont="0" applyAlignment="0" applyProtection="0"/>
    <xf numFmtId="0" fontId="412" fillId="0" borderId="423" applyNumberFormat="0" applyFill="0" applyAlignment="0" applyProtection="0">
      <alignment vertical="center"/>
    </xf>
    <xf numFmtId="0" fontId="20" fillId="0" borderId="574">
      <alignment horizontal="left" vertical="center"/>
    </xf>
    <xf numFmtId="0" fontId="413" fillId="73" borderId="1064" applyNumberFormat="0" applyAlignment="0" applyProtection="0">
      <alignment vertical="center"/>
    </xf>
    <xf numFmtId="0" fontId="406" fillId="86" borderId="1714" applyNumberFormat="0" applyAlignment="0" applyProtection="0">
      <alignment vertical="center"/>
    </xf>
    <xf numFmtId="0" fontId="413" fillId="73" borderId="1784" applyNumberFormat="0" applyAlignment="0" applyProtection="0">
      <alignment vertical="center"/>
    </xf>
    <xf numFmtId="0" fontId="263" fillId="61" borderId="932" applyNumberFormat="0" applyAlignment="0" applyProtection="0"/>
    <xf numFmtId="0" fontId="108" fillId="0" borderId="1492">
      <alignment vertical="justify" wrapText="1"/>
    </xf>
    <xf numFmtId="0" fontId="263" fillId="61" borderId="1275" applyNumberFormat="0" applyAlignment="0" applyProtection="0"/>
    <xf numFmtId="0" fontId="412" fillId="0" borderId="1775" applyNumberFormat="0" applyFill="0" applyAlignment="0" applyProtection="0">
      <alignment vertical="center"/>
    </xf>
    <xf numFmtId="0" fontId="263" fillId="61" borderId="1665" applyNumberFormat="0" applyAlignment="0" applyProtection="0"/>
    <xf numFmtId="0" fontId="8" fillId="52" borderId="1283" applyNumberFormat="0" applyFont="0" applyAlignment="0" applyProtection="0"/>
    <xf numFmtId="0" fontId="20" fillId="0" borderId="1265">
      <alignment horizontal="left" vertical="center"/>
    </xf>
    <xf numFmtId="0" fontId="419" fillId="86" borderId="1305" applyNumberFormat="0" applyAlignment="0" applyProtection="0">
      <alignment vertical="center"/>
    </xf>
    <xf numFmtId="37" fontId="108" fillId="0" borderId="1192" applyAlignment="0"/>
    <xf numFmtId="0" fontId="8" fillId="87" borderId="1607" applyNumberFormat="0" applyFont="0" applyAlignment="0" applyProtection="0">
      <alignment vertical="center"/>
    </xf>
    <xf numFmtId="0" fontId="350" fillId="83" borderId="0" applyNumberFormat="0" applyBorder="0" applyAlignment="0" applyProtection="0"/>
    <xf numFmtId="0" fontId="412" fillId="0" borderId="1395" applyNumberFormat="0" applyFill="0" applyAlignment="0" applyProtection="0">
      <alignment vertical="center"/>
    </xf>
    <xf numFmtId="37" fontId="108" fillId="0" borderId="1508" applyAlignment="0"/>
    <xf numFmtId="0" fontId="274" fillId="61" borderId="1298" applyNumberFormat="0" applyAlignment="0" applyProtection="0"/>
    <xf numFmtId="0" fontId="377" fillId="86" borderId="1275" applyNumberFormat="0" applyAlignment="0" applyProtection="0"/>
    <xf numFmtId="0" fontId="396" fillId="86" borderId="1208" applyNumberFormat="0" applyAlignment="0" applyProtection="0"/>
    <xf numFmtId="0" fontId="263" fillId="61" borderId="1247" applyNumberFormat="0" applyAlignment="0" applyProtection="0"/>
    <xf numFmtId="0" fontId="20" fillId="0" borderId="1243">
      <alignment horizontal="left" vertical="center"/>
    </xf>
    <xf numFmtId="0" fontId="20" fillId="0" borderId="1147">
      <alignment horizontal="left" vertical="center"/>
    </xf>
    <xf numFmtId="0" fontId="20" fillId="0" borderId="1147">
      <alignment horizontal="left" vertical="center"/>
    </xf>
    <xf numFmtId="0" fontId="263" fillId="61" borderId="1694" applyNumberFormat="0" applyAlignment="0" applyProtection="0"/>
    <xf numFmtId="0" fontId="20" fillId="0" borderId="1620">
      <alignment horizontal="left" vertical="center"/>
    </xf>
    <xf numFmtId="0" fontId="20" fillId="0" borderId="1380">
      <alignment horizontal="left" vertical="center"/>
    </xf>
    <xf numFmtId="0" fontId="269" fillId="0" borderId="0" applyProtection="0">
      <alignment horizontal="left"/>
    </xf>
    <xf numFmtId="0" fontId="20" fillId="0" borderId="1620">
      <alignment horizontal="left" vertical="center"/>
    </xf>
    <xf numFmtId="0" fontId="406" fillId="86" borderId="1495" applyNumberFormat="0" applyAlignment="0" applyProtection="0">
      <alignment vertical="center"/>
    </xf>
    <xf numFmtId="0" fontId="396" fillId="86" borderId="1475" applyNumberFormat="0" applyAlignment="0" applyProtection="0"/>
    <xf numFmtId="0" fontId="412" fillId="0" borderId="1438" applyNumberFormat="0" applyFill="0" applyAlignment="0" applyProtection="0">
      <alignment vertical="center"/>
    </xf>
    <xf numFmtId="0" fontId="377" fillId="86" borderId="1425" applyNumberFormat="0" applyAlignment="0" applyProtection="0"/>
    <xf numFmtId="0" fontId="263" fillId="61" borderId="1397" applyNumberFormat="0" applyAlignment="0" applyProtection="0"/>
    <xf numFmtId="0" fontId="404" fillId="82" borderId="0" applyNumberFormat="0" applyBorder="0" applyAlignment="0" applyProtection="0">
      <alignment vertical="center"/>
    </xf>
    <xf numFmtId="0" fontId="404" fillId="83" borderId="0" applyNumberFormat="0" applyBorder="0" applyAlignment="0" applyProtection="0">
      <alignment vertical="center"/>
    </xf>
    <xf numFmtId="0" fontId="404" fillId="84" borderId="0" applyNumberFormat="0" applyBorder="0" applyAlignment="0" applyProtection="0">
      <alignment vertical="center"/>
    </xf>
    <xf numFmtId="0" fontId="404" fillId="79" borderId="0" applyNumberFormat="0" applyBorder="0" applyAlignment="0" applyProtection="0">
      <alignment vertical="center"/>
    </xf>
    <xf numFmtId="0" fontId="404" fillId="80" borderId="0" applyNumberFormat="0" applyBorder="0" applyAlignment="0" applyProtection="0">
      <alignment vertical="center"/>
    </xf>
    <xf numFmtId="0" fontId="404" fillId="85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06" fillId="86" borderId="146" applyNumberFormat="0" applyAlignment="0" applyProtection="0">
      <alignment vertical="center"/>
    </xf>
    <xf numFmtId="0" fontId="407" fillId="69" borderId="0" applyNumberFormat="0" applyBorder="0" applyAlignment="0" applyProtection="0">
      <alignment vertical="center"/>
    </xf>
    <xf numFmtId="0" fontId="20" fillId="0" borderId="1457">
      <alignment horizontal="left" vertical="center"/>
    </xf>
    <xf numFmtId="0" fontId="263" fillId="61" borderId="1384" applyNumberFormat="0" applyAlignment="0" applyProtection="0"/>
    <xf numFmtId="0" fontId="8" fillId="87" borderId="150" applyNumberFormat="0" applyFont="0" applyAlignment="0" applyProtection="0">
      <alignment vertical="center"/>
    </xf>
    <xf numFmtId="0" fontId="419" fillId="86" borderId="1489" applyNumberFormat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0" fontId="408" fillId="88" borderId="0" applyNumberFormat="0" applyBorder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89" borderId="147" applyNumberFormat="0" applyAlignment="0" applyProtection="0">
      <alignment vertical="center"/>
    </xf>
    <xf numFmtId="0" fontId="263" fillId="61" borderId="677" applyNumberFormat="0" applyAlignment="0" applyProtection="0"/>
    <xf numFmtId="0" fontId="413" fillId="73" borderId="1234" applyNumberFormat="0" applyAlignment="0" applyProtection="0">
      <alignment vertical="center"/>
    </xf>
    <xf numFmtId="203" fontId="9" fillId="0" borderId="0" applyFont="0" applyFill="0" applyBorder="0" applyAlignment="0" applyProtection="0"/>
    <xf numFmtId="41" fontId="21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3" fontId="9" fillId="2" borderId="1202" applyNumberFormat="0" applyFont="0" applyFill="0" applyBorder="0" applyAlignment="0" applyProtection="0">
      <alignment horizontal="center" vertical="center" wrapText="1"/>
    </xf>
    <xf numFmtId="245" fontId="20" fillId="0" borderId="1648">
      <alignment horizontal="left" vertical="center"/>
    </xf>
    <xf numFmtId="0" fontId="20" fillId="0" borderId="1640">
      <alignment horizontal="left" vertical="center"/>
    </xf>
    <xf numFmtId="0" fontId="396" fillId="86" borderId="1638" applyNumberFormat="0" applyAlignment="0" applyProtection="0"/>
    <xf numFmtId="0" fontId="20" fillId="0" borderId="1731">
      <alignment horizontal="left" vertical="center"/>
    </xf>
    <xf numFmtId="0" fontId="20" fillId="0" borderId="1669">
      <alignment horizontal="left" vertical="center"/>
    </xf>
    <xf numFmtId="0" fontId="8" fillId="52" borderId="1607" applyNumberFormat="0" applyFont="0" applyAlignment="0" applyProtection="0"/>
    <xf numFmtId="0" fontId="396" fillId="86" borderId="1166" applyNumberFormat="0" applyAlignment="0" applyProtection="0"/>
    <xf numFmtId="0" fontId="20" fillId="0" borderId="1380">
      <alignment horizontal="left" vertical="center"/>
    </xf>
    <xf numFmtId="3" fontId="9" fillId="2" borderId="1553" applyNumberFormat="0" applyFont="0" applyFill="0" applyBorder="0" applyAlignment="0" applyProtection="0">
      <alignment horizontal="center" vertical="center" wrapText="1"/>
    </xf>
    <xf numFmtId="0" fontId="20" fillId="0" borderId="1380">
      <alignment horizontal="left" vertical="center"/>
    </xf>
    <xf numFmtId="0" fontId="263" fillId="61" borderId="967" applyNumberFormat="0" applyAlignment="0" applyProtection="0"/>
    <xf numFmtId="0" fontId="8" fillId="52" borderId="1043" applyNumberFormat="0" applyFont="0" applyAlignment="0" applyProtection="0"/>
    <xf numFmtId="41" fontId="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37" fontId="108" fillId="0" borderId="973" applyAlignment="0"/>
    <xf numFmtId="0" fontId="20" fillId="0" borderId="1676">
      <alignment horizontal="left" vertical="center"/>
    </xf>
    <xf numFmtId="0" fontId="377" fillId="86" borderId="1522" applyNumberFormat="0" applyAlignment="0" applyProtection="0"/>
    <xf numFmtId="0" fontId="263" fillId="61" borderId="994" applyNumberFormat="0" applyAlignment="0" applyProtection="0"/>
    <xf numFmtId="37" fontId="108" fillId="0" borderId="1028" applyAlignment="0"/>
    <xf numFmtId="37" fontId="108" fillId="0" borderId="959" applyAlignment="0"/>
    <xf numFmtId="245" fontId="20" fillId="0" borderId="970">
      <alignment horizontal="left" vertical="center"/>
    </xf>
    <xf numFmtId="0" fontId="20" fillId="0" borderId="913">
      <alignment horizontal="left" vertical="center"/>
    </xf>
    <xf numFmtId="245" fontId="20" fillId="0" borderId="913">
      <alignment horizontal="left" vertical="center"/>
    </xf>
    <xf numFmtId="0" fontId="20" fillId="0" borderId="963">
      <alignment horizontal="left" vertical="center"/>
    </xf>
    <xf numFmtId="0" fontId="20" fillId="0" borderId="928">
      <alignment horizontal="left" vertical="center"/>
    </xf>
    <xf numFmtId="0" fontId="20" fillId="0" borderId="920">
      <alignment horizontal="left" vertical="center"/>
    </xf>
    <xf numFmtId="0" fontId="20" fillId="0" borderId="1018">
      <alignment horizontal="left" vertical="center"/>
    </xf>
    <xf numFmtId="0" fontId="20" fillId="0" borderId="1003">
      <alignment horizontal="left" vertical="center"/>
    </xf>
    <xf numFmtId="0" fontId="20" fillId="0" borderId="997">
      <alignment horizontal="left" vertical="center"/>
    </xf>
    <xf numFmtId="0" fontId="406" fillId="86" borderId="1035" applyNumberFormat="0" applyAlignment="0" applyProtection="0">
      <alignment vertical="center"/>
    </xf>
    <xf numFmtId="41" fontId="212" fillId="0" borderId="0" applyFont="0" applyFill="0" applyBorder="0" applyAlignment="0" applyProtection="0">
      <alignment vertical="center"/>
    </xf>
    <xf numFmtId="0" fontId="396" fillId="86" borderId="968" applyNumberFormat="0" applyAlignment="0" applyProtection="0"/>
    <xf numFmtId="37" fontId="108" fillId="0" borderId="1070" applyAlignment="0"/>
    <xf numFmtId="3" fontId="9" fillId="2" borderId="906" applyNumberFormat="0" applyFont="0" applyFill="0" applyBorder="0" applyAlignment="0" applyProtection="0">
      <alignment horizontal="center" vertical="center" wrapText="1"/>
    </xf>
    <xf numFmtId="37" fontId="108" fillId="0" borderId="923" applyAlignment="0"/>
    <xf numFmtId="0" fontId="377" fillId="86" borderId="1050" applyNumberFormat="0" applyAlignment="0" applyProtection="0"/>
    <xf numFmtId="0" fontId="419" fillId="86" borderId="1058" applyNumberFormat="0" applyAlignment="0" applyProtection="0">
      <alignment vertical="center"/>
    </xf>
    <xf numFmtId="0" fontId="396" fillId="86" borderId="961" applyNumberFormat="0" applyAlignment="0" applyProtection="0"/>
    <xf numFmtId="0" fontId="406" fillId="86" borderId="1050" applyNumberFormat="0" applyAlignment="0" applyProtection="0">
      <alignment vertical="center"/>
    </xf>
    <xf numFmtId="0" fontId="274" fillId="61" borderId="1009" applyNumberFormat="0" applyAlignment="0" applyProtection="0"/>
    <xf numFmtId="0" fontId="396" fillId="86" borderId="1036" applyNumberFormat="0" applyAlignment="0" applyProtection="0"/>
    <xf numFmtId="0" fontId="263" fillId="61" borderId="945" applyNumberFormat="0" applyAlignment="0" applyProtection="0"/>
    <xf numFmtId="212" fontId="45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45" fillId="0" borderId="0" applyFont="0" applyFill="0" applyBorder="0" applyAlignment="0" applyProtection="0"/>
    <xf numFmtId="212" fontId="45" fillId="0" borderId="0" applyFont="0" applyFill="0" applyBorder="0" applyAlignment="0" applyProtection="0"/>
    <xf numFmtId="0" fontId="20" fillId="0" borderId="920">
      <alignment horizontal="left" vertical="center"/>
    </xf>
    <xf numFmtId="0" fontId="411" fillId="0" borderId="149" applyNumberFormat="0" applyFill="0" applyAlignment="0" applyProtection="0">
      <alignment vertical="center"/>
    </xf>
    <xf numFmtId="0" fontId="20" fillId="0" borderId="1217">
      <alignment horizontal="left" vertical="center"/>
    </xf>
    <xf numFmtId="0" fontId="412" fillId="0" borderId="152" applyNumberFormat="0" applyFill="0" applyAlignment="0" applyProtection="0">
      <alignment vertical="center"/>
    </xf>
    <xf numFmtId="0" fontId="413" fillId="73" borderId="146" applyNumberFormat="0" applyAlignment="0" applyProtection="0">
      <alignment vertical="center"/>
    </xf>
    <xf numFmtId="0" fontId="414" fillId="0" borderId="153" applyNumberFormat="0" applyFill="0" applyAlignment="0" applyProtection="0">
      <alignment vertical="center"/>
    </xf>
    <xf numFmtId="0" fontId="415" fillId="0" borderId="154" applyNumberFormat="0" applyFill="0" applyAlignment="0" applyProtection="0">
      <alignment vertical="center"/>
    </xf>
    <xf numFmtId="0" fontId="416" fillId="0" borderId="155" applyNumberFormat="0" applyFill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0" applyNumberFormat="0" applyFill="0" applyBorder="0" applyAlignment="0" applyProtection="0">
      <alignment vertical="center"/>
    </xf>
    <xf numFmtId="0" fontId="418" fillId="70" borderId="0" applyNumberFormat="0" applyBorder="0" applyAlignment="0" applyProtection="0">
      <alignment vertical="center"/>
    </xf>
    <xf numFmtId="0" fontId="419" fillId="86" borderId="151" applyNumberFormat="0" applyAlignment="0" applyProtection="0">
      <alignment vertical="center"/>
    </xf>
    <xf numFmtId="0" fontId="20" fillId="0" borderId="1258">
      <alignment horizontal="left" vertical="center"/>
    </xf>
    <xf numFmtId="0" fontId="406" fillId="86" borderId="1207" applyNumberFormat="0" applyAlignment="0" applyProtection="0">
      <alignment vertical="center"/>
    </xf>
    <xf numFmtId="0" fontId="20" fillId="0" borderId="1038">
      <alignment horizontal="left" vertical="center"/>
    </xf>
    <xf numFmtId="0" fontId="377" fillId="86" borderId="1164" applyNumberFormat="0" applyAlignment="0" applyProtection="0"/>
    <xf numFmtId="0" fontId="108" fillId="0" borderId="1422">
      <alignment vertical="justify" wrapText="1"/>
    </xf>
    <xf numFmtId="0" fontId="49" fillId="0" borderId="0"/>
    <xf numFmtId="0" fontId="413" fillId="73" borderId="1544" applyNumberFormat="0" applyAlignment="0" applyProtection="0">
      <alignment vertical="center"/>
    </xf>
    <xf numFmtId="0" fontId="8" fillId="0" borderId="0"/>
    <xf numFmtId="0" fontId="263" fillId="61" borderId="810" applyNumberFormat="0" applyAlignment="0" applyProtection="0"/>
    <xf numFmtId="0" fontId="20" fillId="0" borderId="673">
      <alignment horizontal="left" vertical="center"/>
    </xf>
    <xf numFmtId="0" fontId="108" fillId="0" borderId="799">
      <alignment vertical="justify" wrapText="1"/>
    </xf>
    <xf numFmtId="3" fontId="9" fillId="2" borderId="715" applyNumberFormat="0" applyFont="0" applyFill="0" applyBorder="0" applyAlignment="0" applyProtection="0">
      <alignment horizontal="center" vertical="center" wrapText="1"/>
    </xf>
    <xf numFmtId="0" fontId="349" fillId="87" borderId="768" applyNumberFormat="0" applyFont="0" applyAlignment="0" applyProtection="0"/>
    <xf numFmtId="0" fontId="8" fillId="0" borderId="0"/>
    <xf numFmtId="0" fontId="20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695">
      <alignment horizontal="left" vertical="center"/>
    </xf>
    <xf numFmtId="0" fontId="8" fillId="0" borderId="0"/>
    <xf numFmtId="0" fontId="8" fillId="0" borderId="0">
      <alignment vertical="center"/>
    </xf>
    <xf numFmtId="3" fontId="9" fillId="2" borderId="819" applyNumberFormat="0" applyFont="0" applyFill="0" applyBorder="0" applyAlignment="0" applyProtection="0">
      <alignment horizontal="center" vertical="center" wrapText="1"/>
    </xf>
    <xf numFmtId="0" fontId="274" fillId="61" borderId="728" applyNumberFormat="0" applyAlignment="0" applyProtection="0"/>
    <xf numFmtId="0" fontId="263" fillId="61" borderId="705" applyNumberFormat="0" applyAlignment="0" applyProtection="0"/>
    <xf numFmtId="0" fontId="412" fillId="0" borderId="682" applyNumberFormat="0" applyFill="0" applyAlignment="0" applyProtection="0">
      <alignment vertical="center"/>
    </xf>
    <xf numFmtId="0" fontId="396" fillId="86" borderId="658" applyNumberFormat="0" applyAlignment="0" applyProtection="0"/>
    <xf numFmtId="0" fontId="20" fillId="0" borderId="709">
      <alignment horizontal="left" vertical="center"/>
    </xf>
    <xf numFmtId="0" fontId="413" fillId="73" borderId="824" applyNumberFormat="0" applyAlignment="0" applyProtection="0">
      <alignment vertical="center"/>
    </xf>
    <xf numFmtId="0" fontId="406" fillId="86" borderId="684" applyNumberFormat="0" applyAlignment="0" applyProtection="0">
      <alignment vertical="center"/>
    </xf>
    <xf numFmtId="0" fontId="377" fillId="86" borderId="802" applyNumberFormat="0" applyAlignment="0" applyProtection="0"/>
    <xf numFmtId="37" fontId="108" fillId="0" borderId="670" applyAlignment="0"/>
    <xf numFmtId="0" fontId="20" fillId="0" borderId="834">
      <alignment horizontal="left" vertical="center"/>
    </xf>
    <xf numFmtId="3" fontId="9" fillId="2" borderId="770" applyNumberFormat="0" applyFont="0" applyFill="0" applyBorder="0" applyAlignment="0" applyProtection="0">
      <alignment horizontal="center" vertical="center" wrapText="1"/>
    </xf>
    <xf numFmtId="37" fontId="108" fillId="0" borderId="740" applyAlignment="0"/>
    <xf numFmtId="0" fontId="377" fillId="86" borderId="705" applyNumberFormat="0" applyAlignment="0" applyProtection="0"/>
    <xf numFmtId="0" fontId="396" fillId="86" borderId="783" applyNumberFormat="0" applyAlignment="0" applyProtection="0"/>
    <xf numFmtId="0" fontId="412" fillId="0" borderId="773" applyNumberFormat="0" applyFill="0" applyAlignment="0" applyProtection="0">
      <alignment vertical="center"/>
    </xf>
    <xf numFmtId="0" fontId="20" fillId="0" borderId="791">
      <alignment horizontal="left" vertical="center"/>
    </xf>
    <xf numFmtId="0" fontId="263" fillId="61" borderId="767" applyNumberFormat="0" applyAlignment="0" applyProtection="0"/>
    <xf numFmtId="0" fontId="20" fillId="0" borderId="834">
      <alignment horizontal="left" vertical="center"/>
    </xf>
    <xf numFmtId="0" fontId="20" fillId="0" borderId="701">
      <alignment horizontal="left" vertical="center"/>
    </xf>
    <xf numFmtId="0" fontId="419" fillId="86" borderId="783" applyNumberFormat="0" applyAlignment="0" applyProtection="0">
      <alignment vertical="center"/>
    </xf>
    <xf numFmtId="3" fontId="9" fillId="2" borderId="694" applyNumberFormat="0" applyFont="0" applyFill="0" applyBorder="0" applyAlignment="0" applyProtection="0">
      <alignment horizontal="center" vertical="center" wrapText="1"/>
    </xf>
    <xf numFmtId="0" fontId="20" fillId="0" borderId="701">
      <alignment horizontal="left" vertical="center"/>
    </xf>
    <xf numFmtId="245" fontId="20" fillId="0" borderId="716">
      <alignment horizontal="left" vertical="center"/>
    </xf>
    <xf numFmtId="0" fontId="396" fillId="86" borderId="699" applyNumberFormat="0" applyAlignment="0" applyProtection="0"/>
    <xf numFmtId="0" fontId="20" fillId="0" borderId="680">
      <alignment horizontal="left" vertical="center"/>
    </xf>
    <xf numFmtId="245" fontId="20" fillId="0" borderId="673">
      <alignment horizontal="left" vertical="center"/>
    </xf>
    <xf numFmtId="0" fontId="419" fillId="86" borderId="671" applyNumberFormat="0" applyAlignment="0" applyProtection="0">
      <alignment vertical="center"/>
    </xf>
    <xf numFmtId="0" fontId="20" fillId="0" borderId="834">
      <alignment horizontal="left" vertical="center"/>
    </xf>
    <xf numFmtId="3" fontId="9" fillId="2" borderId="770" applyNumberFormat="0" applyFont="0" applyFill="0" applyBorder="0" applyAlignment="0" applyProtection="0">
      <alignment horizontal="center" vertical="center" wrapText="1"/>
    </xf>
    <xf numFmtId="245" fontId="20" fillId="0" borderId="660">
      <alignment horizontal="left" vertical="center"/>
    </xf>
    <xf numFmtId="0" fontId="20" fillId="0" borderId="660">
      <alignment horizontal="left" vertical="center"/>
    </xf>
    <xf numFmtId="0" fontId="20" fillId="0" borderId="660">
      <alignment horizontal="left" vertical="center"/>
    </xf>
    <xf numFmtId="3" fontId="9" fillId="2" borderId="659" applyNumberFormat="0" applyFont="0" applyFill="0" applyBorder="0" applyAlignment="0" applyProtection="0">
      <alignment horizontal="center" vertical="center" wrapText="1"/>
    </xf>
    <xf numFmtId="0" fontId="20" fillId="0" borderId="798">
      <alignment horizontal="left" vertical="center"/>
    </xf>
    <xf numFmtId="0" fontId="20" fillId="0" borderId="791">
      <alignment horizontal="left" vertical="center"/>
    </xf>
    <xf numFmtId="0" fontId="406" fillId="86" borderId="677" applyNumberFormat="0" applyAlignment="0" applyProtection="0">
      <alignment vertical="center"/>
    </xf>
    <xf numFmtId="0" fontId="20" fillId="0" borderId="654">
      <alignment horizontal="left" vertical="center"/>
    </xf>
    <xf numFmtId="3" fontId="9" fillId="2" borderId="805" applyNumberFormat="0" applyFont="0" applyFill="0" applyBorder="0" applyAlignment="0" applyProtection="0">
      <alignment horizontal="center" vertical="center" wrapText="1"/>
    </xf>
    <xf numFmtId="0" fontId="274" fillId="61" borderId="783" applyNumberFormat="0" applyAlignment="0" applyProtection="0"/>
    <xf numFmtId="0" fontId="274" fillId="61" borderId="678" applyNumberFormat="0" applyAlignment="0" applyProtection="0"/>
    <xf numFmtId="0" fontId="20" fillId="0" borderId="673">
      <alignment horizontal="left" vertical="center"/>
    </xf>
    <xf numFmtId="0" fontId="20" fillId="0" borderId="673">
      <alignment horizontal="left" vertical="center"/>
    </xf>
    <xf numFmtId="0" fontId="108" fillId="0" borderId="799">
      <alignment vertical="justify" wrapText="1"/>
    </xf>
    <xf numFmtId="0" fontId="20" fillId="0" borderId="680">
      <alignment horizontal="left" vertical="center"/>
    </xf>
    <xf numFmtId="37" fontId="108" fillId="0" borderId="781" applyAlignment="0"/>
    <xf numFmtId="0" fontId="274" fillId="61" borderId="769" applyNumberFormat="0" applyAlignment="0" applyProtection="0"/>
    <xf numFmtId="0" fontId="377" fillId="86" borderId="677" applyNumberFormat="0" applyAlignment="0" applyProtection="0"/>
    <xf numFmtId="0" fontId="413" fillId="73" borderId="705" applyNumberFormat="0" applyAlignment="0" applyProtection="0">
      <alignment vertical="center"/>
    </xf>
    <xf numFmtId="37" fontId="108" fillId="0" borderId="657" applyAlignment="0"/>
    <xf numFmtId="0" fontId="8" fillId="87" borderId="803" applyNumberFormat="0" applyFont="0" applyAlignment="0" applyProtection="0">
      <alignment vertical="center"/>
    </xf>
    <xf numFmtId="37" fontId="108" fillId="0" borderId="788" applyAlignment="0"/>
    <xf numFmtId="0" fontId="396" fillId="86" borderId="1378" applyNumberFormat="0" applyAlignment="0" applyProtection="0"/>
    <xf numFmtId="3" fontId="9" fillId="2" borderId="648" applyNumberFormat="0" applyFont="0" applyFill="0" applyBorder="0" applyAlignment="0" applyProtection="0">
      <alignment horizontal="center" vertical="center" wrapText="1"/>
    </xf>
    <xf numFmtId="0" fontId="396" fillId="86" borderId="1618" applyNumberFormat="0" applyAlignment="0" applyProtection="0"/>
    <xf numFmtId="0" fontId="20" fillId="0" borderId="1766">
      <alignment horizontal="left" vertical="center"/>
    </xf>
    <xf numFmtId="37" fontId="108" fillId="0" borderId="1126" applyAlignment="0"/>
    <xf numFmtId="0" fontId="413" fillId="73" borderId="1425" applyNumberFormat="0" applyAlignment="0" applyProtection="0">
      <alignment vertical="center"/>
    </xf>
    <xf numFmtId="3" fontId="9" fillId="2" borderId="1216" applyNumberFormat="0" applyFont="0" applyFill="0" applyBorder="0" applyAlignment="0" applyProtection="0">
      <alignment horizontal="center" vertical="center" wrapText="1"/>
    </xf>
    <xf numFmtId="0" fontId="108" fillId="0" borderId="1211">
      <alignment vertical="justify" wrapText="1"/>
    </xf>
    <xf numFmtId="0" fontId="20" fillId="0" borderId="1003">
      <alignment horizontal="left" vertical="center"/>
    </xf>
    <xf numFmtId="0" fontId="263" fillId="61" borderId="1673" applyNumberFormat="0" applyAlignment="0" applyProtection="0"/>
    <xf numFmtId="37" fontId="108" fillId="0" borderId="760" applyAlignment="0"/>
    <xf numFmtId="0" fontId="419" fillId="86" borderId="776" applyNumberFormat="0" applyAlignment="0" applyProtection="0">
      <alignment vertical="center"/>
    </xf>
    <xf numFmtId="0" fontId="263" fillId="61" borderId="677" applyNumberFormat="0" applyAlignment="0" applyProtection="0"/>
    <xf numFmtId="37" fontId="108" fillId="0" borderId="1761" applyAlignment="0"/>
    <xf numFmtId="0" fontId="8" fillId="87" borderId="1763" applyNumberFormat="0" applyFont="0" applyAlignment="0" applyProtection="0">
      <alignment vertical="center"/>
    </xf>
    <xf numFmtId="0" fontId="274" fillId="61" borderId="1419" applyNumberFormat="0" applyAlignment="0" applyProtection="0"/>
    <xf numFmtId="0" fontId="413" fillId="73" borderId="1474" applyNumberFormat="0" applyAlignment="0" applyProtection="0">
      <alignment vertical="center"/>
    </xf>
    <xf numFmtId="0" fontId="396" fillId="86" borderId="1481" applyNumberFormat="0" applyAlignment="0" applyProtection="0"/>
    <xf numFmtId="0" fontId="20" fillId="0" borderId="1380">
      <alignment horizontal="left" vertical="center"/>
    </xf>
    <xf numFmtId="0" fontId="396" fillId="86" borderId="1406" applyNumberFormat="0" applyAlignment="0" applyProtection="0"/>
    <xf numFmtId="0" fontId="377" fillId="86" borderId="1551" applyNumberFormat="0" applyAlignment="0" applyProtection="0"/>
    <xf numFmtId="0" fontId="377" fillId="86" borderId="1404" applyNumberFormat="0" applyAlignment="0" applyProtection="0"/>
    <xf numFmtId="245" fontId="20" fillId="0" borderId="1429">
      <alignment horizontal="left" vertical="center"/>
    </xf>
    <xf numFmtId="0" fontId="396" fillId="86" borderId="1524" applyNumberFormat="0" applyAlignment="0" applyProtection="0"/>
    <xf numFmtId="0" fontId="377" fillId="86" borderId="1425" applyNumberFormat="0" applyAlignment="0" applyProtection="0"/>
    <xf numFmtId="0" fontId="396" fillId="86" borderId="1151" applyNumberFormat="0" applyAlignment="0" applyProtection="0"/>
    <xf numFmtId="0" fontId="413" fillId="73" borderId="1064" applyNumberFormat="0" applyAlignment="0" applyProtection="0">
      <alignment vertical="center"/>
    </xf>
    <xf numFmtId="0" fontId="274" fillId="61" borderId="1406" applyNumberFormat="0" applyAlignment="0" applyProtection="0"/>
    <xf numFmtId="0" fontId="274" fillId="61" borderId="1427" applyNumberFormat="0" applyAlignment="0" applyProtection="0"/>
    <xf numFmtId="37" fontId="108" fillId="0" borderId="1501" applyAlignment="0"/>
    <xf numFmtId="0" fontId="412" fillId="0" borderId="1431" applyNumberFormat="0" applyFill="0" applyAlignment="0" applyProtection="0">
      <alignment vertical="center"/>
    </xf>
    <xf numFmtId="0" fontId="377" fillId="86" borderId="767" applyNumberFormat="0" applyAlignment="0" applyProtection="0"/>
    <xf numFmtId="0" fontId="20" fillId="0" borderId="1620">
      <alignment horizontal="left" vertical="center"/>
    </xf>
    <xf numFmtId="0" fontId="20" fillId="0" borderId="1661">
      <alignment horizontal="left" vertical="center"/>
    </xf>
    <xf numFmtId="245" fontId="20" fillId="0" borderId="654">
      <alignment horizontal="left" vertical="center"/>
    </xf>
    <xf numFmtId="0" fontId="20" fillId="0" borderId="798">
      <alignment horizontal="left" vertical="center"/>
    </xf>
    <xf numFmtId="0" fontId="406" fillId="86" borderId="795" applyNumberFormat="0" applyAlignment="0" applyProtection="0">
      <alignment vertical="center"/>
    </xf>
    <xf numFmtId="37" fontId="108" fillId="0" borderId="830" applyAlignment="0"/>
    <xf numFmtId="3" fontId="9" fillId="2" borderId="1037" applyNumberFormat="0" applyFont="0" applyFill="0" applyBorder="0" applyAlignment="0" applyProtection="0">
      <alignment horizontal="center" vertical="center" wrapText="1"/>
    </xf>
    <xf numFmtId="0" fontId="20" fillId="0" borderId="935">
      <alignment horizontal="left" vertical="center"/>
    </xf>
    <xf numFmtId="0" fontId="412" fillId="0" borderId="1183" applyNumberFormat="0" applyFill="0" applyAlignment="0" applyProtection="0">
      <alignment vertical="center"/>
    </xf>
    <xf numFmtId="0" fontId="406" fillId="86" borderId="1461" applyNumberFormat="0" applyAlignment="0" applyProtection="0">
      <alignment vertical="center"/>
    </xf>
    <xf numFmtId="245" fontId="20" fillId="0" borderId="1140">
      <alignment horizontal="left" vertical="center"/>
    </xf>
    <xf numFmtId="0" fontId="20" fillId="0" borderId="1210">
      <alignment horizontal="left" vertical="center"/>
    </xf>
    <xf numFmtId="0" fontId="406" fillId="86" borderId="795" applyNumberFormat="0" applyAlignment="0" applyProtection="0">
      <alignment vertical="center"/>
    </xf>
    <xf numFmtId="0" fontId="20" fillId="0" borderId="1067">
      <alignment horizontal="left" vertical="center"/>
    </xf>
    <xf numFmtId="0" fontId="419" fillId="86" borderId="699" applyNumberFormat="0" applyAlignment="0" applyProtection="0">
      <alignment vertical="center"/>
    </xf>
    <xf numFmtId="0" fontId="406" fillId="86" borderId="1172" applyNumberFormat="0" applyAlignment="0" applyProtection="0">
      <alignment vertical="center"/>
    </xf>
    <xf numFmtId="0" fontId="406" fillId="86" borderId="945" applyNumberFormat="0" applyAlignment="0" applyProtection="0">
      <alignment vertical="center"/>
    </xf>
    <xf numFmtId="0" fontId="419" fillId="86" borderId="714" applyNumberFormat="0" applyAlignment="0" applyProtection="0">
      <alignment vertical="center"/>
    </xf>
    <xf numFmtId="0" fontId="396" fillId="86" borderId="776" applyNumberFormat="0" applyAlignment="0" applyProtection="0"/>
    <xf numFmtId="0" fontId="396" fillId="86" borderId="898" applyNumberFormat="0" applyAlignment="0" applyProtection="0"/>
    <xf numFmtId="0" fontId="20" fillId="0" borderId="730">
      <alignment horizontal="left" vertical="center"/>
    </xf>
    <xf numFmtId="0" fontId="274" fillId="61" borderId="898" applyNumberFormat="0" applyAlignment="0" applyProtection="0"/>
    <xf numFmtId="0" fontId="20" fillId="0" borderId="935">
      <alignment horizontal="left" vertical="center"/>
    </xf>
    <xf numFmtId="0" fontId="377" fillId="86" borderId="1007" applyNumberFormat="0" applyAlignment="0" applyProtection="0"/>
    <xf numFmtId="0" fontId="396" fillId="86" borderId="1173" applyNumberFormat="0" applyAlignment="0" applyProtection="0"/>
    <xf numFmtId="0" fontId="396" fillId="86" borderId="926" applyNumberFormat="0" applyAlignment="0" applyProtection="0"/>
    <xf numFmtId="37" fontId="108" fillId="0" borderId="966" applyAlignment="0"/>
    <xf numFmtId="0" fontId="406" fillId="86" borderId="1680" applyNumberFormat="0" applyAlignment="0" applyProtection="0">
      <alignment vertical="center"/>
    </xf>
    <xf numFmtId="0" fontId="8" fillId="87" borderId="925" applyNumberFormat="0" applyFont="0" applyAlignment="0" applyProtection="0">
      <alignment vertical="center"/>
    </xf>
    <xf numFmtId="0" fontId="412" fillId="0" borderId="885" applyNumberFormat="0" applyFill="0" applyAlignment="0" applyProtection="0">
      <alignment vertical="center"/>
    </xf>
    <xf numFmtId="0" fontId="20" fillId="0" borderId="1018">
      <alignment horizontal="left" vertical="center"/>
    </xf>
    <xf numFmtId="3" fontId="9" fillId="2" borderId="969" applyNumberFormat="0" applyFont="0" applyFill="0" applyBorder="0" applyAlignment="0" applyProtection="0">
      <alignment horizontal="center" vertical="center" wrapText="1"/>
    </xf>
    <xf numFmtId="0" fontId="20" fillId="0" borderId="730">
      <alignment horizontal="left" vertical="center"/>
    </xf>
    <xf numFmtId="0" fontId="377" fillId="86" borderId="1275" applyNumberFormat="0" applyAlignment="0" applyProtection="0"/>
    <xf numFmtId="0" fontId="349" fillId="87" borderId="1666" applyNumberFormat="0" applyFont="0" applyAlignment="0" applyProtection="0"/>
    <xf numFmtId="0" fontId="20" fillId="0" borderId="1160">
      <alignment horizontal="left" vertical="center"/>
    </xf>
    <xf numFmtId="0" fontId="419" fillId="86" borderId="1065" applyNumberFormat="0" applyAlignment="0" applyProtection="0">
      <alignment vertical="center"/>
    </xf>
    <xf numFmtId="37" fontId="108" fillId="0" borderId="712" applyAlignment="0"/>
    <xf numFmtId="0" fontId="20" fillId="0" borderId="907">
      <alignment horizontal="left" vertical="center"/>
    </xf>
    <xf numFmtId="0" fontId="396" fillId="86" borderId="1044" applyNumberFormat="0" applyAlignment="0" applyProtection="0"/>
    <xf numFmtId="0" fontId="20" fillId="0" borderId="970">
      <alignment horizontal="left" vertical="center"/>
    </xf>
    <xf numFmtId="0" fontId="406" fillId="86" borderId="1318" applyNumberFormat="0" applyAlignment="0" applyProtection="0">
      <alignment vertical="center"/>
    </xf>
    <xf numFmtId="0" fontId="20" fillId="0" borderId="1690">
      <alignment horizontal="left" vertical="center"/>
    </xf>
    <xf numFmtId="0" fontId="412" fillId="0" borderId="1239" applyNumberFormat="0" applyFill="0" applyAlignment="0" applyProtection="0">
      <alignment vertical="center"/>
    </xf>
    <xf numFmtId="0" fontId="419" fillId="86" borderId="926" applyNumberFormat="0" applyAlignment="0" applyProtection="0">
      <alignment vertical="center"/>
    </xf>
    <xf numFmtId="0" fontId="20" fillId="0" borderId="654">
      <alignment horizontal="left" vertical="center"/>
    </xf>
    <xf numFmtId="0" fontId="20" fillId="0" borderId="695">
      <alignment horizontal="left" vertical="center"/>
    </xf>
    <xf numFmtId="37" fontId="108" fillId="0" borderId="1460" applyAlignment="0"/>
    <xf numFmtId="3" fontId="9" fillId="2" borderId="1490" applyNumberFormat="0" applyFont="0" applyFill="0" applyBorder="0" applyAlignment="0" applyProtection="0">
      <alignment horizontal="center" vertical="center" wrapText="1"/>
    </xf>
    <xf numFmtId="37" fontId="108" fillId="0" borderId="1178" applyAlignment="0"/>
    <xf numFmtId="245" fontId="171" fillId="0" borderId="0"/>
    <xf numFmtId="0" fontId="20" fillId="0" borderId="716">
      <alignment horizontal="left" vertical="center"/>
    </xf>
    <xf numFmtId="0" fontId="274" fillId="61" borderId="839" applyNumberFormat="0" applyAlignment="0" applyProtection="0"/>
    <xf numFmtId="0" fontId="20" fillId="0" borderId="654">
      <alignment horizontal="left" vertical="center"/>
    </xf>
    <xf numFmtId="0" fontId="263" fillId="61" borderId="713" applyNumberFormat="0" applyAlignment="0" applyProtection="0"/>
    <xf numFmtId="0" fontId="412" fillId="0" borderId="1155" applyNumberFormat="0" applyFill="0" applyAlignment="0" applyProtection="0">
      <alignment vertical="center"/>
    </xf>
    <xf numFmtId="0" fontId="263" fillId="61" borderId="1652" applyNumberFormat="0" applyAlignment="0" applyProtection="0"/>
    <xf numFmtId="0" fontId="396" fillId="86" borderId="1036" applyNumberFormat="0" applyAlignment="0" applyProtection="0"/>
    <xf numFmtId="3" fontId="9" fillId="2" borderId="1264" applyNumberFormat="0" applyFont="0" applyFill="0" applyBorder="0" applyAlignment="0" applyProtection="0">
      <alignment horizontal="center" vertical="center" wrapText="1"/>
    </xf>
    <xf numFmtId="0" fontId="413" fillId="73" borderId="677" applyNumberFormat="0" applyAlignment="0" applyProtection="0">
      <alignment vertical="center"/>
    </xf>
    <xf numFmtId="0" fontId="413" fillId="73" borderId="981" applyNumberFormat="0" applyAlignment="0" applyProtection="0">
      <alignment vertical="center"/>
    </xf>
    <xf numFmtId="0" fontId="377" fillId="86" borderId="1544" applyNumberFormat="0" applyAlignment="0" applyProtection="0"/>
    <xf numFmtId="0" fontId="274" fillId="61" borderId="1618" applyNumberFormat="0" applyAlignment="0" applyProtection="0"/>
    <xf numFmtId="0" fontId="20" fillId="0" borderId="1723">
      <alignment horizontal="left" vertical="center"/>
    </xf>
    <xf numFmtId="0" fontId="263" fillId="61" borderId="1727" applyNumberFormat="0" applyAlignment="0" applyProtection="0"/>
    <xf numFmtId="0" fontId="377" fillId="86" borderId="1770" applyNumberFormat="0" applyAlignment="0" applyProtection="0"/>
    <xf numFmtId="0" fontId="20" fillId="0" borderId="1633">
      <alignment horizontal="left" vertical="center"/>
    </xf>
    <xf numFmtId="0" fontId="419" fillId="86" borderId="1778" applyNumberFormat="0" applyAlignment="0" applyProtection="0">
      <alignment vertical="center"/>
    </xf>
    <xf numFmtId="0" fontId="20" fillId="0" borderId="1690">
      <alignment horizontal="left" vertical="center"/>
    </xf>
    <xf numFmtId="0" fontId="20" fillId="0" borderId="920">
      <alignment horizontal="left" vertical="center"/>
    </xf>
    <xf numFmtId="0" fontId="20" fillId="0" borderId="1661">
      <alignment horizontal="left" vertical="center"/>
    </xf>
    <xf numFmtId="3" fontId="9" fillId="2" borderId="1024" applyNumberFormat="0" applyFont="0" applyFill="0" applyBorder="0" applyAlignment="0" applyProtection="0">
      <alignment horizontal="center" vertical="center" wrapText="1"/>
    </xf>
    <xf numFmtId="0" fontId="20" fillId="0" borderId="1067">
      <alignment horizontal="left" vertical="center"/>
    </xf>
    <xf numFmtId="245" fontId="20" fillId="0" borderId="1038">
      <alignment horizontal="left" vertical="center"/>
    </xf>
    <xf numFmtId="0" fontId="413" fillId="73" borderId="960" applyNumberFormat="0" applyAlignment="0" applyProtection="0">
      <alignment vertical="center"/>
    </xf>
    <xf numFmtId="0" fontId="413" fillId="73" borderId="917" applyNumberFormat="0" applyAlignment="0" applyProtection="0">
      <alignment vertical="center"/>
    </xf>
    <xf numFmtId="0" fontId="377" fillId="86" borderId="917" applyNumberFormat="0" applyAlignment="0" applyProtection="0"/>
    <xf numFmtId="3" fontId="9" fillId="2" borderId="1242" applyNumberFormat="0" applyFont="0" applyFill="0" applyBorder="0" applyAlignment="0" applyProtection="0">
      <alignment horizontal="center" vertical="center" wrapText="1"/>
    </xf>
    <xf numFmtId="0" fontId="377" fillId="86" borderId="1157" applyNumberFormat="0" applyAlignment="0" applyProtection="0"/>
    <xf numFmtId="0" fontId="413" fillId="73" borderId="1185" applyNumberFormat="0" applyAlignment="0" applyProtection="0">
      <alignment vertical="center"/>
    </xf>
    <xf numFmtId="0" fontId="274" fillId="61" borderId="1158" applyNumberFormat="0" applyAlignment="0" applyProtection="0"/>
    <xf numFmtId="0" fontId="274" fillId="61" borderId="1263" applyNumberFormat="0" applyAlignment="0" applyProtection="0"/>
    <xf numFmtId="0" fontId="419" fillId="86" borderId="1503" applyNumberFormat="0" applyAlignment="0" applyProtection="0">
      <alignment vertical="center"/>
    </xf>
    <xf numFmtId="0" fontId="396" fillId="86" borderId="665" applyNumberFormat="0" applyAlignment="0" applyProtection="0"/>
    <xf numFmtId="0" fontId="349" fillId="87" borderId="607" applyNumberFormat="0" applyFont="0" applyAlignment="0" applyProtection="0"/>
    <xf numFmtId="0" fontId="419" fillId="86" borderId="647" applyNumberFormat="0" applyAlignment="0" applyProtection="0">
      <alignment vertical="center"/>
    </xf>
    <xf numFmtId="0" fontId="20" fillId="0" borderId="695">
      <alignment horizontal="left" vertical="center"/>
    </xf>
    <xf numFmtId="0" fontId="20" fillId="0" borderId="791">
      <alignment horizontal="left" vertical="center"/>
    </xf>
    <xf numFmtId="0" fontId="396" fillId="86" borderId="647" applyNumberFormat="0" applyAlignment="0" applyProtection="0"/>
    <xf numFmtId="0" fontId="413" fillId="73" borderId="782" applyNumberFormat="0" applyAlignment="0" applyProtection="0">
      <alignment vertical="center"/>
    </xf>
    <xf numFmtId="0" fontId="20" fillId="0" borderId="785">
      <alignment horizontal="left" vertical="center"/>
    </xf>
    <xf numFmtId="0" fontId="413" fillId="73" borderId="741" applyNumberFormat="0" applyAlignment="0" applyProtection="0">
      <alignment vertical="center"/>
    </xf>
    <xf numFmtId="0" fontId="413" fillId="73" borderId="713" applyNumberFormat="0" applyAlignment="0" applyProtection="0">
      <alignment vertical="center"/>
    </xf>
    <xf numFmtId="0" fontId="349" fillId="87" borderId="768" applyNumberFormat="0" applyFont="0" applyAlignment="0" applyProtection="0"/>
    <xf numFmtId="0" fontId="413" fillId="73" borderId="767" applyNumberFormat="0" applyAlignment="0" applyProtection="0">
      <alignment vertical="center"/>
    </xf>
    <xf numFmtId="0" fontId="274" fillId="61" borderId="735" applyNumberFormat="0" applyAlignment="0" applyProtection="0"/>
    <xf numFmtId="0" fontId="20" fillId="0" borderId="785">
      <alignment horizontal="left" vertical="center"/>
    </xf>
    <xf numFmtId="0" fontId="349" fillId="87" borderId="803" applyNumberFormat="0" applyFont="0" applyAlignment="0" applyProtection="0"/>
    <xf numFmtId="0" fontId="20" fillId="0" borderId="757">
      <alignment horizontal="left" vertical="center"/>
    </xf>
    <xf numFmtId="0" fontId="20" fillId="0" borderId="673">
      <alignment horizontal="left" vertical="center"/>
    </xf>
    <xf numFmtId="0" fontId="377" fillId="86" borderId="734" applyNumberFormat="0" applyAlignment="0" applyProtection="0"/>
    <xf numFmtId="0" fontId="377" fillId="86" borderId="727" applyNumberFormat="0" applyAlignment="0" applyProtection="0"/>
    <xf numFmtId="297" fontId="90" fillId="0" borderId="0" applyFont="0" applyFill="0" applyBorder="0" applyAlignment="0" applyProtection="0"/>
    <xf numFmtId="0" fontId="263" fillId="61" borderId="1624" applyNumberFormat="0" applyAlignment="0" applyProtection="0"/>
    <xf numFmtId="0" fontId="20" fillId="0" borderId="941">
      <alignment horizontal="left" vertical="center"/>
    </xf>
    <xf numFmtId="0" fontId="20" fillId="0" borderId="1067">
      <alignment horizontal="left" vertical="center"/>
    </xf>
    <xf numFmtId="0" fontId="413" fillId="73" borderId="1035" applyNumberFormat="0" applyAlignment="0" applyProtection="0">
      <alignment vertical="center"/>
    </xf>
    <xf numFmtId="3" fontId="9" fillId="2" borderId="1080" applyNumberFormat="0" applyFont="0" applyFill="0" applyBorder="0" applyAlignment="0" applyProtection="0">
      <alignment horizontal="center" vertical="center" wrapText="1"/>
    </xf>
    <xf numFmtId="0" fontId="20" fillId="0" borderId="970">
      <alignment horizontal="left" vertical="center"/>
    </xf>
    <xf numFmtId="245" fontId="20" fillId="0" borderId="1160">
      <alignment horizontal="left" vertical="center"/>
    </xf>
    <xf numFmtId="245" fontId="20" fillId="0" borderId="1181">
      <alignment horizontal="left" vertical="center"/>
    </xf>
    <xf numFmtId="0" fontId="20" fillId="0" borderId="1526">
      <alignment horizontal="left" vertical="center"/>
    </xf>
    <xf numFmtId="0" fontId="108" fillId="0" borderId="1401">
      <alignment vertical="justify" wrapText="1"/>
    </xf>
    <xf numFmtId="0" fontId="377" fillId="86" borderId="677" applyNumberFormat="0" applyAlignment="0" applyProtection="0"/>
    <xf numFmtId="245" fontId="20" fillId="0" borderId="701">
      <alignment horizontal="left" vertical="center"/>
    </xf>
    <xf numFmtId="0" fontId="20" fillId="0" borderId="813">
      <alignment horizontal="left" vertical="center"/>
    </xf>
    <xf numFmtId="0" fontId="377" fillId="86" borderId="1530" applyNumberFormat="0" applyAlignment="0" applyProtection="0"/>
    <xf numFmtId="0" fontId="108" fillId="0" borderId="957">
      <alignment vertical="justify" wrapText="1"/>
    </xf>
    <xf numFmtId="0" fontId="396" fillId="86" borderId="1398" applyNumberFormat="0" applyAlignment="0" applyProtection="0"/>
    <xf numFmtId="3" fontId="9" fillId="2" borderId="983" applyNumberFormat="0" applyFont="0" applyFill="0" applyBorder="0" applyAlignment="0" applyProtection="0">
      <alignment horizontal="center" vertical="center" wrapText="1"/>
    </xf>
    <xf numFmtId="0" fontId="419" fillId="86" borderId="116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245" fontId="212" fillId="0" borderId="0">
      <alignment vertical="center"/>
    </xf>
    <xf numFmtId="0" fontId="20" fillId="0" borderId="1153">
      <alignment horizontal="left"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1" fontId="402" fillId="0" borderId="0" applyFont="0" applyFill="0" applyBorder="0" applyAlignment="0" applyProtection="0">
      <alignment vertical="center"/>
    </xf>
    <xf numFmtId="0" fontId="402" fillId="0" borderId="0">
      <alignment vertical="center"/>
    </xf>
    <xf numFmtId="0" fontId="263" fillId="61" borderId="692" applyNumberFormat="0" applyAlignment="0" applyProtection="0"/>
    <xf numFmtId="0" fontId="406" fillId="86" borderId="606" applyNumberFormat="0" applyAlignment="0" applyProtection="0">
      <alignment vertical="center"/>
    </xf>
    <xf numFmtId="0" fontId="8" fillId="87" borderId="607" applyNumberFormat="0" applyFont="0" applyAlignment="0" applyProtection="0">
      <alignment vertical="center"/>
    </xf>
    <xf numFmtId="0" fontId="20" fillId="0" borderId="798">
      <alignment horizontal="left" vertical="center"/>
    </xf>
    <xf numFmtId="0" fontId="8" fillId="52" borderId="706" applyNumberFormat="0" applyFont="0" applyAlignment="0" applyProtection="0"/>
    <xf numFmtId="0" fontId="349" fillId="87" borderId="685" applyNumberFormat="0" applyFont="0" applyAlignment="0" applyProtection="0"/>
    <xf numFmtId="0" fontId="396" fillId="86" borderId="796" applyNumberFormat="0" applyAlignment="0" applyProtection="0"/>
    <xf numFmtId="3" fontId="9" fillId="2" borderId="833" applyNumberFormat="0" applyFont="0" applyFill="0" applyBorder="0" applyAlignment="0" applyProtection="0">
      <alignment horizontal="center" vertical="center" wrapText="1"/>
    </xf>
    <xf numFmtId="0" fontId="274" fillId="61" borderId="769" applyNumberFormat="0" applyAlignment="0" applyProtection="0"/>
    <xf numFmtId="0" fontId="274" fillId="61" borderId="818" applyNumberFormat="0" applyAlignment="0" applyProtection="0"/>
    <xf numFmtId="0" fontId="406" fillId="86" borderId="810" applyNumberFormat="0" applyAlignment="0" applyProtection="0">
      <alignment vertical="center"/>
    </xf>
    <xf numFmtId="0" fontId="396" fillId="86" borderId="721" applyNumberFormat="0" applyAlignment="0" applyProtection="0"/>
    <xf numFmtId="0" fontId="20" fillId="0" borderId="737">
      <alignment horizontal="left" vertical="center"/>
    </xf>
    <xf numFmtId="0" fontId="419" fillId="86" borderId="818" applyNumberFormat="0" applyAlignment="0" applyProtection="0">
      <alignment vertical="center"/>
    </xf>
    <xf numFmtId="0" fontId="20" fillId="0" borderId="744">
      <alignment horizontal="left" vertical="center"/>
    </xf>
    <xf numFmtId="0" fontId="377" fillId="86" borderId="810" applyNumberFormat="0" applyAlignment="0" applyProtection="0"/>
    <xf numFmtId="37" fontId="108" fillId="0" borderId="683" applyAlignment="0"/>
    <xf numFmtId="0" fontId="8" fillId="87" borderId="706" applyNumberFormat="0" applyFont="0" applyAlignment="0" applyProtection="0">
      <alignment vertical="center"/>
    </xf>
    <xf numFmtId="0" fontId="263" fillId="61" borderId="802" applyNumberFormat="0" applyAlignment="0" applyProtection="0"/>
    <xf numFmtId="0" fontId="20" fillId="0" borderId="744">
      <alignment horizontal="left" vertical="center"/>
    </xf>
    <xf numFmtId="0" fontId="377" fillId="86" borderId="810" applyNumberFormat="0" applyAlignment="0" applyProtection="0"/>
    <xf numFmtId="3" fontId="9" fillId="2" borderId="762" applyNumberFormat="0" applyFont="0" applyFill="0" applyBorder="0" applyAlignment="0" applyProtection="0">
      <alignment horizontal="center" vertical="center" wrapText="1"/>
    </xf>
    <xf numFmtId="0" fontId="263" fillId="61" borderId="775" applyNumberFormat="0" applyAlignment="0" applyProtection="0"/>
    <xf numFmtId="0" fontId="20" fillId="0" borderId="763">
      <alignment horizontal="left" vertical="center"/>
    </xf>
    <xf numFmtId="0" fontId="20" fillId="0" borderId="778">
      <alignment horizontal="left" vertical="center"/>
    </xf>
    <xf numFmtId="0" fontId="20" fillId="0" borderId="709">
      <alignment horizontal="left" vertical="center"/>
    </xf>
    <xf numFmtId="37" fontId="108" fillId="0" borderId="704" applyAlignment="0"/>
    <xf numFmtId="0" fontId="20" fillId="0" borderId="709">
      <alignment horizontal="left" vertical="center"/>
    </xf>
    <xf numFmtId="0" fontId="20" fillId="0" borderId="763">
      <alignment horizontal="left" vertical="center"/>
    </xf>
    <xf numFmtId="0" fontId="20" fillId="0" borderId="730">
      <alignment horizontal="left" vertical="center"/>
    </xf>
    <xf numFmtId="3" fontId="9" fillId="2" borderId="648" applyNumberFormat="0" applyFont="0" applyFill="0" applyBorder="0" applyAlignment="0" applyProtection="0">
      <alignment horizontal="center" vertical="center" wrapText="1"/>
    </xf>
    <xf numFmtId="0" fontId="263" fillId="61" borderId="838" applyNumberFormat="0" applyAlignment="0" applyProtection="0"/>
    <xf numFmtId="0" fontId="419" fillId="86" borderId="776" applyNumberFormat="0" applyAlignment="0" applyProtection="0">
      <alignment vertical="center"/>
    </xf>
    <xf numFmtId="37" fontId="108" fillId="0" borderId="683" applyAlignment="0"/>
    <xf numFmtId="0" fontId="20" fillId="0" borderId="723">
      <alignment horizontal="left" vertical="center"/>
    </xf>
    <xf numFmtId="0" fontId="413" fillId="73" borderId="817" applyNumberFormat="0" applyAlignment="0" applyProtection="0">
      <alignment vertical="center"/>
    </xf>
    <xf numFmtId="3" fontId="9" fillId="2" borderId="679" applyNumberFormat="0" applyFont="0" applyFill="0" applyBorder="0" applyAlignment="0" applyProtection="0">
      <alignment horizontal="center" vertical="center" wrapText="1"/>
    </xf>
    <xf numFmtId="0" fontId="20" fillId="0" borderId="798">
      <alignment horizontal="left" vertical="center"/>
    </xf>
    <xf numFmtId="0" fontId="406" fillId="86" borderId="767" applyNumberFormat="0" applyAlignment="0" applyProtection="0">
      <alignment vertical="center"/>
    </xf>
    <xf numFmtId="0" fontId="377" fillId="86" borderId="606" applyNumberFormat="0" applyAlignment="0" applyProtection="0"/>
    <xf numFmtId="0" fontId="274" fillId="61" borderId="783" applyNumberFormat="0" applyAlignment="0" applyProtection="0"/>
    <xf numFmtId="0" fontId="274" fillId="61" borderId="761" applyNumberFormat="0" applyAlignment="0" applyProtection="0"/>
    <xf numFmtId="0" fontId="263" fillId="61" borderId="727" applyNumberFormat="0" applyAlignment="0" applyProtection="0"/>
    <xf numFmtId="37" fontId="108" fillId="0" borderId="670" applyAlignment="0"/>
    <xf numFmtId="0" fontId="20" fillId="0" borderId="778">
      <alignment horizontal="left" vertical="center"/>
    </xf>
    <xf numFmtId="37" fontId="108" fillId="0" borderId="704" applyAlignment="0"/>
    <xf numFmtId="0" fontId="396" fillId="86" borderId="728" applyNumberFormat="0" applyAlignment="0" applyProtection="0"/>
    <xf numFmtId="0" fontId="419" fillId="86" borderId="665" applyNumberFormat="0" applyAlignment="0" applyProtection="0">
      <alignment vertical="center"/>
    </xf>
    <xf numFmtId="0" fontId="413" fillId="73" borderId="664" applyNumberFormat="0" applyAlignment="0" applyProtection="0">
      <alignment vertical="center"/>
    </xf>
    <xf numFmtId="0" fontId="20" fillId="0" borderId="1614">
      <alignment horizontal="left" vertical="center"/>
    </xf>
    <xf numFmtId="37" fontId="108" fillId="0" borderId="676" applyAlignment="0"/>
    <xf numFmtId="0" fontId="419" fillId="86" borderId="678" applyNumberFormat="0" applyAlignment="0" applyProtection="0">
      <alignment vertical="center"/>
    </xf>
    <xf numFmtId="0" fontId="377" fillId="86" borderId="817" applyNumberFormat="0" applyAlignment="0" applyProtection="0"/>
    <xf numFmtId="0" fontId="406" fillId="86" borderId="684" applyNumberFormat="0" applyAlignment="0" applyProtection="0">
      <alignment vertical="center"/>
    </xf>
    <xf numFmtId="3" fontId="9" fillId="2" borderId="743" applyNumberFormat="0" applyFont="0" applyFill="0" applyBorder="0" applyAlignment="0" applyProtection="0">
      <alignment horizontal="center" vertical="center" wrapText="1"/>
    </xf>
    <xf numFmtId="0" fontId="377" fillId="86" borderId="775" applyNumberFormat="0" applyAlignment="0" applyProtection="0"/>
    <xf numFmtId="0" fontId="20" fillId="0" borderId="654">
      <alignment horizontal="left" vertical="center"/>
    </xf>
    <xf numFmtId="0" fontId="8" fillId="52" borderId="768" applyNumberFormat="0" applyFont="0" applyAlignment="0" applyProtection="0"/>
    <xf numFmtId="0" fontId="20" fillId="0" borderId="798">
      <alignment horizontal="left" vertical="center"/>
    </xf>
    <xf numFmtId="0" fontId="20" fillId="0" borderId="785">
      <alignment horizontal="left" vertical="center"/>
    </xf>
    <xf numFmtId="0" fontId="263" fillId="61" borderId="817" applyNumberFormat="0" applyAlignment="0" applyProtection="0"/>
    <xf numFmtId="0" fontId="406" fillId="86" borderId="727" applyNumberFormat="0" applyAlignment="0" applyProtection="0">
      <alignment vertical="center"/>
    </xf>
    <xf numFmtId="245" fontId="20" fillId="0" borderId="709">
      <alignment horizontal="left" vertical="center"/>
    </xf>
    <xf numFmtId="0" fontId="412" fillId="0" borderId="800" applyNumberFormat="0" applyFill="0" applyAlignment="0" applyProtection="0">
      <alignment vertical="center"/>
    </xf>
    <xf numFmtId="0" fontId="396" fillId="86" borderId="728" applyNumberFormat="0" applyAlignment="0" applyProtection="0"/>
    <xf numFmtId="0" fontId="20" fillId="0" borderId="744">
      <alignment horizontal="left" vertical="center"/>
    </xf>
    <xf numFmtId="0" fontId="419" fillId="86" borderId="721" applyNumberFormat="0" applyAlignment="0" applyProtection="0">
      <alignment vertical="center"/>
    </xf>
    <xf numFmtId="0" fontId="108" fillId="0" borderId="731">
      <alignment vertical="justify" wrapText="1"/>
    </xf>
    <xf numFmtId="0" fontId="377" fillId="86" borderId="684" applyNumberFormat="0" applyAlignment="0" applyProtection="0"/>
    <xf numFmtId="0" fontId="8" fillId="87" borderId="685" applyNumberFormat="0" applyFont="0" applyAlignment="0" applyProtection="0">
      <alignment vertical="center"/>
    </xf>
    <xf numFmtId="3" fontId="9" fillId="2" borderId="797" applyNumberFormat="0" applyFont="0" applyFill="0" applyBorder="0" applyAlignment="0" applyProtection="0">
      <alignment horizontal="center" vertical="center" wrapText="1"/>
    </xf>
    <xf numFmtId="0" fontId="396" fillId="86" borderId="699" applyNumberFormat="0" applyAlignment="0" applyProtection="0"/>
    <xf numFmtId="0" fontId="20" fillId="0" borderId="778">
      <alignment horizontal="left" vertical="center"/>
    </xf>
    <xf numFmtId="0" fontId="412" fillId="0" borderId="682" applyNumberFormat="0" applyFill="0" applyAlignment="0" applyProtection="0">
      <alignment vertical="center"/>
    </xf>
    <xf numFmtId="245" fontId="20" fillId="0" borderId="660">
      <alignment horizontal="left" vertical="center"/>
    </xf>
    <xf numFmtId="0" fontId="263" fillId="61" borderId="734" applyNumberFormat="0" applyAlignment="0" applyProtection="0"/>
    <xf numFmtId="0" fontId="263" fillId="61" borderId="734" applyNumberFormat="0" applyAlignment="0" applyProtection="0"/>
    <xf numFmtId="0" fontId="274" fillId="61" borderId="776" applyNumberFormat="0" applyAlignment="0" applyProtection="0"/>
    <xf numFmtId="0" fontId="274" fillId="61" borderId="707" applyNumberFormat="0" applyAlignment="0" applyProtection="0"/>
    <xf numFmtId="0" fontId="20" fillId="0" borderId="771">
      <alignment horizontal="left" vertical="center"/>
    </xf>
    <xf numFmtId="0" fontId="20" fillId="0" borderId="602">
      <alignment horizontal="left" vertical="center"/>
    </xf>
    <xf numFmtId="0" fontId="20" fillId="0" borderId="602">
      <alignment horizontal="left" vertical="center"/>
    </xf>
    <xf numFmtId="0" fontId="20" fillId="0" borderId="709">
      <alignment horizontal="left" vertical="center"/>
    </xf>
    <xf numFmtId="0" fontId="263" fillId="61" borderId="677" applyNumberFormat="0" applyAlignment="0" applyProtection="0"/>
    <xf numFmtId="0" fontId="396" fillId="86" borderId="789" applyNumberFormat="0" applyAlignment="0" applyProtection="0"/>
    <xf numFmtId="0" fontId="396" fillId="86" borderId="714" applyNumberFormat="0" applyAlignment="0" applyProtection="0"/>
    <xf numFmtId="0" fontId="406" fillId="86" borderId="692" applyNumberFormat="0" applyAlignment="0" applyProtection="0">
      <alignment vertical="center"/>
    </xf>
    <xf numFmtId="0" fontId="419" fillId="86" borderId="825" applyNumberFormat="0" applyAlignment="0" applyProtection="0">
      <alignment vertical="center"/>
    </xf>
    <xf numFmtId="0" fontId="20" fillId="0" borderId="834">
      <alignment horizontal="left" vertical="center"/>
    </xf>
    <xf numFmtId="0" fontId="419" fillId="86" borderId="693" applyNumberFormat="0" applyAlignment="0" applyProtection="0">
      <alignment vertical="center"/>
    </xf>
    <xf numFmtId="0" fontId="274" fillId="61" borderId="714" applyNumberFormat="0" applyAlignment="0" applyProtection="0"/>
    <xf numFmtId="0" fontId="20" fillId="0" borderId="798">
      <alignment horizontal="left" vertical="center"/>
    </xf>
    <xf numFmtId="37" fontId="108" fillId="0" borderId="698" applyAlignment="0"/>
    <xf numFmtId="37" fontId="108" fillId="0" borderId="726" applyAlignment="0"/>
    <xf numFmtId="0" fontId="20" fillId="0" borderId="602">
      <alignment horizontal="left" vertical="center"/>
    </xf>
    <xf numFmtId="0" fontId="20" fillId="0" borderId="602">
      <alignment horizontal="left" vertical="center"/>
    </xf>
    <xf numFmtId="0" fontId="20" fillId="0" borderId="602">
      <alignment horizontal="left" vertical="center"/>
    </xf>
    <xf numFmtId="37" fontId="108" fillId="0" borderId="760" applyAlignment="0"/>
    <xf numFmtId="0" fontId="108" fillId="0" borderId="603">
      <alignment vertical="justify" wrapText="1"/>
    </xf>
    <xf numFmtId="0" fontId="263" fillId="61" borderId="606" applyNumberFormat="0" applyAlignment="0" applyProtection="0"/>
    <xf numFmtId="0" fontId="274" fillId="61" borderId="647" applyNumberFormat="0" applyAlignment="0" applyProtection="0"/>
    <xf numFmtId="0" fontId="20" fillId="0" borderId="602">
      <alignment horizontal="left" vertical="center"/>
    </xf>
    <xf numFmtId="0" fontId="20" fillId="0" borderId="602">
      <alignment horizontal="left" vertical="center"/>
    </xf>
    <xf numFmtId="0" fontId="20" fillId="0" borderId="820">
      <alignment horizontal="left" vertical="center"/>
    </xf>
    <xf numFmtId="0" fontId="8" fillId="52" borderId="607" applyNumberFormat="0" applyFont="0" applyAlignment="0" applyProtection="0"/>
    <xf numFmtId="0" fontId="8" fillId="87" borderId="607" applyNumberFormat="0" applyFont="0" applyAlignment="0" applyProtection="0">
      <alignment vertical="center"/>
    </xf>
    <xf numFmtId="0" fontId="412" fillId="0" borderId="646" applyNumberFormat="0" applyFill="0" applyAlignment="0" applyProtection="0">
      <alignment vertical="center"/>
    </xf>
    <xf numFmtId="0" fontId="413" fillId="73" borderId="606" applyNumberFormat="0" applyAlignment="0" applyProtection="0">
      <alignment vertical="center"/>
    </xf>
    <xf numFmtId="0" fontId="419" fillId="86" borderId="647" applyNumberFormat="0" applyAlignment="0" applyProtection="0">
      <alignment vertical="center"/>
    </xf>
    <xf numFmtId="245" fontId="20" fillId="0" borderId="602">
      <alignment horizontal="left" vertical="center"/>
    </xf>
    <xf numFmtId="0" fontId="406" fillId="86" borderId="817" applyNumberFormat="0" applyAlignment="0" applyProtection="0">
      <alignment vertical="center"/>
    </xf>
    <xf numFmtId="0" fontId="406" fillId="86" borderId="606" applyNumberFormat="0" applyAlignment="0" applyProtection="0">
      <alignment vertical="center"/>
    </xf>
    <xf numFmtId="3" fontId="9" fillId="2" borderId="648" applyNumberFormat="0" applyFont="0" applyFill="0" applyBorder="0" applyAlignment="0" applyProtection="0">
      <alignment horizontal="center" vertical="center" wrapText="1"/>
    </xf>
    <xf numFmtId="0" fontId="377" fillId="86" borderId="606" applyNumberFormat="0" applyAlignment="0" applyProtection="0"/>
    <xf numFmtId="0" fontId="349" fillId="87" borderId="607" applyNumberFormat="0" applyFont="0" applyAlignment="0" applyProtection="0"/>
    <xf numFmtId="0" fontId="396" fillId="86" borderId="647" applyNumberFormat="0" applyAlignment="0" applyProtection="0"/>
    <xf numFmtId="37" fontId="108" fillId="0" borderId="649" applyAlignment="0"/>
    <xf numFmtId="3" fontId="9" fillId="2" borderId="648" applyNumberFormat="0" applyFont="0" applyFill="0" applyBorder="0" applyAlignment="0" applyProtection="0">
      <alignment horizontal="center" vertical="center" wrapText="1"/>
    </xf>
    <xf numFmtId="0" fontId="108" fillId="0" borderId="651">
      <alignment vertical="justify" wrapText="1"/>
    </xf>
    <xf numFmtId="0" fontId="263" fillId="61" borderId="606" applyNumberFormat="0" applyAlignment="0" applyProtection="0"/>
    <xf numFmtId="0" fontId="274" fillId="61" borderId="647" applyNumberFormat="0" applyAlignment="0" applyProtection="0"/>
    <xf numFmtId="245" fontId="20" fillId="0" borderId="763">
      <alignment horizontal="left" vertical="center"/>
    </xf>
    <xf numFmtId="0" fontId="8" fillId="87" borderId="607" applyNumberFormat="0" applyFont="0" applyAlignment="0" applyProtection="0">
      <alignment vertical="center"/>
    </xf>
    <xf numFmtId="0" fontId="20" fillId="0" borderId="716">
      <alignment horizontal="left" vertical="center"/>
    </xf>
    <xf numFmtId="0" fontId="20" fillId="0" borderId="1393">
      <alignment horizontal="left" vertical="center"/>
    </xf>
    <xf numFmtId="0" fontId="274" fillId="61" borderId="1448" applyNumberFormat="0" applyAlignment="0" applyProtection="0"/>
    <xf numFmtId="3" fontId="9" fillId="2" borderId="1539" applyNumberFormat="0" applyFont="0" applyFill="0" applyBorder="0" applyAlignment="0" applyProtection="0">
      <alignment horizontal="center" vertical="center" wrapText="1"/>
    </xf>
    <xf numFmtId="0" fontId="406" fillId="86" borderId="1404" applyNumberFormat="0" applyAlignment="0" applyProtection="0">
      <alignment vertical="center"/>
    </xf>
    <xf numFmtId="0" fontId="377" fillId="86" borderId="1522" applyNumberFormat="0" applyAlignment="0" applyProtection="0"/>
    <xf numFmtId="0" fontId="20" fillId="0" borderId="1554">
      <alignment horizontal="left" vertical="center"/>
    </xf>
    <xf numFmtId="0" fontId="396" fillId="86" borderId="1489" applyNumberFormat="0" applyAlignment="0" applyProtection="0"/>
    <xf numFmtId="0" fontId="20" fillId="0" borderId="1450">
      <alignment horizontal="left" vertical="center"/>
    </xf>
    <xf numFmtId="0" fontId="20" fillId="0" borderId="1443">
      <alignment horizontal="left" vertical="center"/>
    </xf>
    <xf numFmtId="0" fontId="406" fillId="86" borderId="1502" applyNumberFormat="0" applyAlignment="0" applyProtection="0">
      <alignment vertical="center"/>
    </xf>
    <xf numFmtId="0" fontId="274" fillId="61" borderId="1441" applyNumberFormat="0" applyAlignment="0" applyProtection="0"/>
    <xf numFmtId="0" fontId="396" fillId="86" borderId="1378" applyNumberFormat="0" applyAlignment="0" applyProtection="0"/>
    <xf numFmtId="0" fontId="20" fillId="0" borderId="1533">
      <alignment horizontal="left" vertical="center"/>
    </xf>
    <xf numFmtId="0" fontId="20" fillId="0" borderId="1421">
      <alignment horizontal="left" vertical="center"/>
    </xf>
    <xf numFmtId="3" fontId="9" fillId="2" borderId="1414" applyNumberFormat="0" applyFont="0" applyFill="0" applyBorder="0" applyAlignment="0" applyProtection="0">
      <alignment horizontal="center" vertical="center" wrapText="1"/>
    </xf>
    <xf numFmtId="0" fontId="20" fillId="0" borderId="1457">
      <alignment horizontal="left" vertical="center"/>
    </xf>
    <xf numFmtId="0" fontId="396" fillId="86" borderId="1434" applyNumberFormat="0" applyAlignment="0" applyProtection="0"/>
    <xf numFmtId="0" fontId="377" fillId="86" borderId="1454" applyNumberFormat="0" applyAlignment="0" applyProtection="0"/>
    <xf numFmtId="245" fontId="20" fillId="0" borderId="1429">
      <alignment horizontal="left" vertical="center"/>
    </xf>
    <xf numFmtId="0" fontId="377" fillId="86" borderId="1447" applyNumberFormat="0" applyAlignment="0" applyProtection="0"/>
    <xf numFmtId="0" fontId="419" fillId="86" borderId="1427" applyNumberFormat="0" applyAlignment="0" applyProtection="0">
      <alignment vertical="center"/>
    </xf>
    <xf numFmtId="0" fontId="20" fillId="0" borderId="1518">
      <alignment horizontal="left" vertical="center"/>
    </xf>
    <xf numFmtId="0" fontId="377" fillId="86" borderId="1487" applyNumberFormat="0" applyAlignment="0" applyProtection="0"/>
    <xf numFmtId="3" fontId="9" fillId="2" borderId="1525" applyNumberFormat="0" applyFont="0" applyFill="0" applyBorder="0" applyAlignment="0" applyProtection="0">
      <alignment horizontal="center" vertical="center" wrapText="1"/>
    </xf>
    <xf numFmtId="0" fontId="20" fillId="0" borderId="1400">
      <alignment horizontal="left" vertical="center"/>
    </xf>
    <xf numFmtId="3" fontId="9" fillId="2" borderId="1497" applyNumberFormat="0" applyFont="0" applyFill="0" applyBorder="0" applyAlignment="0" applyProtection="0">
      <alignment horizontal="center" vertical="center" wrapText="1"/>
    </xf>
    <xf numFmtId="0" fontId="274" fillId="61" borderId="1419" applyNumberFormat="0" applyAlignment="0" applyProtection="0"/>
    <xf numFmtId="0" fontId="8" fillId="87" borderId="1426" applyNumberFormat="0" applyFont="0" applyAlignment="0" applyProtection="0">
      <alignment vertical="center"/>
    </xf>
    <xf numFmtId="0" fontId="274" fillId="61" borderId="1475" applyNumberFormat="0" applyAlignment="0" applyProtection="0"/>
    <xf numFmtId="0" fontId="263" fillId="61" borderId="1461" applyNumberFormat="0" applyAlignment="0" applyProtection="0"/>
    <xf numFmtId="0" fontId="413" fillId="73" borderId="1495" applyNumberFormat="0" applyAlignment="0" applyProtection="0">
      <alignment vertical="center"/>
    </xf>
    <xf numFmtId="0" fontId="20" fillId="0" borderId="1457">
      <alignment horizontal="left" vertical="center"/>
    </xf>
    <xf numFmtId="0" fontId="20" fillId="0" borderId="1436">
      <alignment horizontal="left" vertical="center"/>
    </xf>
    <xf numFmtId="0" fontId="419" fillId="86" borderId="1475" applyNumberFormat="0" applyAlignment="0" applyProtection="0">
      <alignment vertical="center"/>
    </xf>
    <xf numFmtId="37" fontId="108" fillId="0" borderId="1550" applyAlignment="0"/>
    <xf numFmtId="3" fontId="9" fillId="2" borderId="1476" applyNumberFormat="0" applyFont="0" applyFill="0" applyBorder="0" applyAlignment="0" applyProtection="0">
      <alignment horizontal="center" vertical="center" wrapText="1"/>
    </xf>
    <xf numFmtId="0" fontId="263" fillId="61" borderId="1433" applyNumberFormat="0" applyAlignment="0" applyProtection="0"/>
    <xf numFmtId="0" fontId="274" fillId="61" borderId="1413" applyNumberFormat="0" applyAlignment="0" applyProtection="0"/>
    <xf numFmtId="0" fontId="413" fillId="73" borderId="1425" applyNumberFormat="0" applyAlignment="0" applyProtection="0">
      <alignment vertical="center"/>
    </xf>
    <xf numFmtId="3" fontId="9" fillId="2" borderId="1632" applyNumberFormat="0" applyFont="0" applyFill="0" applyBorder="0" applyAlignment="0" applyProtection="0">
      <alignment horizontal="center" vertical="center" wrapText="1"/>
    </xf>
    <xf numFmtId="0" fontId="20" fillId="0" borderId="1669">
      <alignment horizontal="left" vertical="center"/>
    </xf>
    <xf numFmtId="0" fontId="20" fillId="0" borderId="1690">
      <alignment horizontal="left" vertical="center"/>
    </xf>
    <xf numFmtId="245" fontId="20" fillId="0" borderId="1690">
      <alignment horizontal="left" vertical="center"/>
    </xf>
    <xf numFmtId="0" fontId="20" fillId="0" borderId="1210">
      <alignment horizontal="left" vertical="center"/>
    </xf>
    <xf numFmtId="0" fontId="20" fillId="0" borderId="1408">
      <alignment horizontal="left" vertical="center"/>
    </xf>
    <xf numFmtId="0" fontId="20" fillId="0" borderId="1610">
      <alignment horizontal="left" vertical="center"/>
    </xf>
    <xf numFmtId="0" fontId="20" fillId="0" borderId="1655">
      <alignment horizontal="left" vertical="center"/>
    </xf>
    <xf numFmtId="3" fontId="9" fillId="2" borderId="1216" applyNumberFormat="0" applyFont="0" applyFill="0" applyBorder="0" applyAlignment="0" applyProtection="0">
      <alignment horizontal="center" vertical="center" wrapText="1"/>
    </xf>
    <xf numFmtId="37" fontId="108" fillId="0" borderId="1199" applyAlignment="0"/>
    <xf numFmtId="245" fontId="20" fillId="0" borderId="1147">
      <alignment horizontal="left" vertical="center"/>
    </xf>
    <xf numFmtId="245" fontId="20" fillId="0" borderId="1147">
      <alignment horizontal="left" vertical="center"/>
    </xf>
    <xf numFmtId="0" fontId="274" fillId="61" borderId="1158" applyNumberFormat="0" applyAlignment="0" applyProtection="0"/>
    <xf numFmtId="0" fontId="20" fillId="0" borderId="1160">
      <alignment horizontal="left" vertical="center"/>
    </xf>
    <xf numFmtId="0" fontId="20" fillId="0" borderId="1153">
      <alignment horizontal="left" vertical="center"/>
    </xf>
    <xf numFmtId="0" fontId="274" fillId="61" borderId="1215" applyNumberFormat="0" applyAlignment="0" applyProtection="0"/>
    <xf numFmtId="245" fontId="20" fillId="0" borderId="1168">
      <alignment horizontal="left" vertical="center"/>
    </xf>
    <xf numFmtId="245" fontId="20" fillId="0" borderId="1181">
      <alignment horizontal="left" vertical="center"/>
    </xf>
    <xf numFmtId="0" fontId="20" fillId="0" borderId="1655">
      <alignment horizontal="left" vertical="center"/>
    </xf>
    <xf numFmtId="0" fontId="413" fillId="73" borderId="1727" applyNumberFormat="0" applyAlignment="0" applyProtection="0">
      <alignment vertical="center"/>
    </xf>
    <xf numFmtId="3" fontId="9" fillId="2" borderId="1373" applyNumberFormat="0" applyFont="0" applyFill="0" applyBorder="0" applyAlignment="0" applyProtection="0">
      <alignment horizontal="center" vertical="center" wrapText="1"/>
    </xf>
    <xf numFmtId="0" fontId="20" fillId="0" borderId="1627">
      <alignment horizontal="left" vertical="center"/>
    </xf>
    <xf numFmtId="245" fontId="20" fillId="0" borderId="1690">
      <alignment horizontal="left" vertical="center"/>
    </xf>
    <xf numFmtId="0" fontId="396" fillId="86" borderId="1688" applyNumberFormat="0" applyAlignment="0" applyProtection="0"/>
    <xf numFmtId="0" fontId="20" fillId="0" borderId="1370">
      <alignment horizontal="left" vertical="center"/>
    </xf>
    <xf numFmtId="0" fontId="396" fillId="86" borderId="1215" applyNumberFormat="0" applyAlignment="0" applyProtection="0"/>
    <xf numFmtId="0" fontId="20" fillId="0" borderId="763">
      <alignment horizontal="left" vertical="center"/>
    </xf>
    <xf numFmtId="0" fontId="396" fillId="86" borderId="818" applyNumberFormat="0" applyAlignment="0" applyProtection="0"/>
    <xf numFmtId="37" fontId="108" fillId="0" borderId="657" applyAlignment="0"/>
    <xf numFmtId="0" fontId="263" fillId="61" borderId="727" applyNumberFormat="0" applyAlignment="0" applyProtection="0"/>
    <xf numFmtId="0" fontId="20" fillId="0" borderId="771">
      <alignment horizontal="left" vertical="center"/>
    </xf>
    <xf numFmtId="3" fontId="9" fillId="2" borderId="1373" applyNumberFormat="0" applyFont="0" applyFill="0" applyBorder="0" applyAlignment="0" applyProtection="0">
      <alignment horizontal="center" vertical="center" wrapText="1"/>
    </xf>
    <xf numFmtId="0" fontId="274" fillId="61" borderId="796" applyNumberFormat="0" applyAlignment="0" applyProtection="0"/>
    <xf numFmtId="3" fontId="9" fillId="2" borderId="729" applyNumberFormat="0" applyFont="0" applyFill="0" applyBorder="0" applyAlignment="0" applyProtection="0">
      <alignment horizontal="center" vertical="center" wrapText="1"/>
    </xf>
    <xf numFmtId="0" fontId="20" fillId="0" borderId="785">
      <alignment horizontal="left" vertical="center"/>
    </xf>
    <xf numFmtId="0" fontId="20" fillId="0" borderId="763">
      <alignment horizontal="left" vertical="center"/>
    </xf>
    <xf numFmtId="0" fontId="406" fillId="86" borderId="775" applyNumberFormat="0" applyAlignment="0" applyProtection="0">
      <alignment vertical="center"/>
    </xf>
    <xf numFmtId="0" fontId="263" fillId="61" borderId="720" applyNumberFormat="0" applyAlignment="0" applyProtection="0"/>
    <xf numFmtId="0" fontId="377" fillId="86" borderId="677" applyNumberFormat="0" applyAlignment="0" applyProtection="0"/>
    <xf numFmtId="0" fontId="412" fillId="0" borderId="725" applyNumberFormat="0" applyFill="0" applyAlignment="0" applyProtection="0">
      <alignment vertical="center"/>
    </xf>
    <xf numFmtId="0" fontId="274" fillId="61" borderId="804" applyNumberFormat="0" applyAlignment="0" applyProtection="0"/>
    <xf numFmtId="0" fontId="349" fillId="87" borderId="803" applyNumberFormat="0" applyFont="0" applyAlignment="0" applyProtection="0"/>
    <xf numFmtId="245" fontId="20" fillId="0" borderId="1415">
      <alignment horizontal="left" vertical="center"/>
    </xf>
    <xf numFmtId="0" fontId="20" fillId="0" borderId="701">
      <alignment horizontal="left" vertical="center"/>
    </xf>
    <xf numFmtId="0" fontId="127" fillId="0" borderId="0"/>
    <xf numFmtId="0" fontId="20" fillId="0" borderId="1745">
      <alignment horizontal="left" vertical="center"/>
    </xf>
    <xf numFmtId="0" fontId="406" fillId="86" borderId="1433" applyNumberFormat="0" applyAlignment="0" applyProtection="0">
      <alignment vertical="center"/>
    </xf>
    <xf numFmtId="0" fontId="412" fillId="0" borderId="1513" applyNumberFormat="0" applyFill="0" applyAlignment="0" applyProtection="0">
      <alignment vertical="center"/>
    </xf>
    <xf numFmtId="0" fontId="377" fillId="86" borderId="1487" applyNumberFormat="0" applyAlignment="0" applyProtection="0"/>
    <xf numFmtId="0" fontId="396" fillId="86" borderId="1385" applyNumberFormat="0" applyAlignment="0" applyProtection="0"/>
    <xf numFmtId="0" fontId="274" fillId="61" borderId="1516" applyNumberFormat="0" applyAlignment="0" applyProtection="0"/>
    <xf numFmtId="0" fontId="20" fillId="0" borderId="1505">
      <alignment horizontal="left" vertical="center"/>
    </xf>
    <xf numFmtId="3" fontId="9" fillId="2" borderId="1449" applyNumberFormat="0" applyFont="0" applyFill="0" applyBorder="0" applyAlignment="0" applyProtection="0">
      <alignment horizontal="center" vertical="center" wrapText="1"/>
    </xf>
    <xf numFmtId="0" fontId="377" fillId="86" borderId="1515" applyNumberFormat="0" applyAlignment="0" applyProtection="0"/>
    <xf numFmtId="0" fontId="412" fillId="0" borderId="1500" applyNumberFormat="0" applyFill="0" applyAlignment="0" applyProtection="0">
      <alignment vertical="center"/>
    </xf>
    <xf numFmtId="0" fontId="20" fillId="0" borderId="1457">
      <alignment horizontal="left" vertical="center"/>
    </xf>
    <xf numFmtId="0" fontId="20" fillId="0" borderId="1483">
      <alignment horizontal="left" vertical="center"/>
    </xf>
    <xf numFmtId="0" fontId="274" fillId="61" borderId="1475" applyNumberFormat="0" applyAlignment="0" applyProtection="0"/>
    <xf numFmtId="0" fontId="419" fillId="86" borderId="1406" applyNumberFormat="0" applyAlignment="0" applyProtection="0">
      <alignment vertical="center"/>
    </xf>
    <xf numFmtId="0" fontId="419" fillId="86" borderId="1516" applyNumberFormat="0" applyAlignment="0" applyProtection="0">
      <alignment vertical="center"/>
    </xf>
    <xf numFmtId="3" fontId="9" fillId="2" borderId="1525" applyNumberFormat="0" applyFont="0" applyFill="0" applyBorder="0" applyAlignment="0" applyProtection="0">
      <alignment horizontal="center" vertical="center" wrapText="1"/>
    </xf>
    <xf numFmtId="3" fontId="9" fillId="2" borderId="1510" applyNumberFormat="0" applyFont="0" applyFill="0" applyBorder="0" applyAlignment="0" applyProtection="0">
      <alignment horizontal="center" vertical="center" wrapText="1"/>
    </xf>
    <xf numFmtId="0" fontId="20" fillId="0" borderId="1477">
      <alignment horizontal="left" vertical="center"/>
    </xf>
    <xf numFmtId="0" fontId="412" fillId="0" borderId="1316" applyNumberFormat="0" applyFill="0" applyAlignment="0" applyProtection="0">
      <alignment vertical="center"/>
    </xf>
    <xf numFmtId="0" fontId="349" fillId="87" borderId="1186" applyNumberFormat="0" applyFont="0" applyAlignment="0" applyProtection="0"/>
    <xf numFmtId="0" fontId="274" fillId="61" borderId="1128" applyNumberFormat="0" applyAlignment="0" applyProtection="0"/>
    <xf numFmtId="37" fontId="108" fillId="0" borderId="1296" applyAlignment="0"/>
    <xf numFmtId="0" fontId="419" fillId="86" borderId="1138" applyNumberFormat="0" applyAlignment="0" applyProtection="0">
      <alignment vertical="center"/>
    </xf>
    <xf numFmtId="0" fontId="20" fillId="0" borderId="1130">
      <alignment horizontal="left" vertical="center"/>
    </xf>
    <xf numFmtId="0" fontId="20" fillId="0" borderId="1130">
      <alignment horizontal="left" vertical="center"/>
    </xf>
    <xf numFmtId="0" fontId="20" fillId="0" borderId="1130">
      <alignment horizontal="left" vertical="center"/>
    </xf>
    <xf numFmtId="0" fontId="20" fillId="0" borderId="1130">
      <alignment horizontal="left" vertical="center"/>
    </xf>
    <xf numFmtId="0" fontId="20" fillId="0" borderId="1130">
      <alignment horizontal="left" vertical="center"/>
    </xf>
    <xf numFmtId="0" fontId="20" fillId="0" borderId="1130">
      <alignment horizontal="left" vertical="center"/>
    </xf>
    <xf numFmtId="245" fontId="20" fillId="0" borderId="1130">
      <alignment horizontal="left" vertical="center"/>
    </xf>
    <xf numFmtId="245" fontId="20" fillId="0" borderId="1130">
      <alignment horizontal="left" vertical="center"/>
    </xf>
    <xf numFmtId="0" fontId="377" fillId="86" borderId="1221" applyNumberFormat="0" applyAlignment="0" applyProtection="0"/>
    <xf numFmtId="245" fontId="20" fillId="0" borderId="1134">
      <alignment horizontal="left" vertical="center"/>
    </xf>
    <xf numFmtId="3" fontId="9" fillId="2" borderId="1277" applyNumberFormat="0" applyFont="0" applyFill="0" applyBorder="0" applyAlignment="0" applyProtection="0">
      <alignment horizontal="center" vertical="center" wrapText="1"/>
    </xf>
    <xf numFmtId="0" fontId="20" fillId="0" borderId="1134">
      <alignment horizontal="left" vertical="center"/>
    </xf>
    <xf numFmtId="0" fontId="20" fillId="0" borderId="1134">
      <alignment horizontal="left" vertical="center"/>
    </xf>
    <xf numFmtId="0" fontId="20" fillId="0" borderId="1134">
      <alignment horizontal="left" vertical="center"/>
    </xf>
    <xf numFmtId="0" fontId="20" fillId="0" borderId="890">
      <alignment horizontal="left" vertical="center"/>
    </xf>
    <xf numFmtId="0" fontId="20" fillId="0" borderId="907">
      <alignment horizontal="left" vertical="center"/>
    </xf>
    <xf numFmtId="0" fontId="20" fillId="0" borderId="907">
      <alignment horizontal="left" vertical="center"/>
    </xf>
    <xf numFmtId="0" fontId="20" fillId="0" borderId="1717">
      <alignment horizontal="left" vertical="center"/>
    </xf>
    <xf numFmtId="0" fontId="419" fillId="86" borderId="1158" applyNumberFormat="0" applyAlignment="0" applyProtection="0">
      <alignment vertical="center"/>
    </xf>
    <xf numFmtId="0" fontId="377" fillId="86" borderId="1127" applyNumberFormat="0" applyAlignment="0" applyProtection="0"/>
    <xf numFmtId="3" fontId="9" fillId="2" borderId="1800" applyNumberFormat="0" applyFont="0" applyFill="0" applyBorder="0" applyAlignment="0" applyProtection="0">
      <alignment horizontal="center" vertical="center" wrapText="1"/>
    </xf>
    <xf numFmtId="0" fontId="377" fillId="86" borderId="1397" applyNumberFormat="0" applyAlignment="0" applyProtection="0"/>
    <xf numFmtId="0" fontId="274" fillId="61" borderId="975" applyNumberFormat="0" applyAlignment="0" applyProtection="0"/>
    <xf numFmtId="3" fontId="9" fillId="2" borderId="976" applyNumberFormat="0" applyFont="0" applyFill="0" applyBorder="0" applyAlignment="0" applyProtection="0">
      <alignment horizontal="center" vertical="center" wrapText="1"/>
    </xf>
    <xf numFmtId="0" fontId="20" fillId="0" borderId="1053">
      <alignment horizontal="left" vertical="center"/>
    </xf>
    <xf numFmtId="0" fontId="413" fillId="73" borderId="917" applyNumberFormat="0" applyAlignment="0" applyProtection="0">
      <alignment vertical="center"/>
    </xf>
    <xf numFmtId="0" fontId="377" fillId="86" borderId="924" applyNumberFormat="0" applyAlignment="0" applyProtection="0"/>
    <xf numFmtId="0" fontId="263" fillId="61" borderId="1275" applyNumberFormat="0" applyAlignment="0" applyProtection="0"/>
    <xf numFmtId="0" fontId="20" fillId="0" borderId="1038">
      <alignment horizontal="left" vertical="center"/>
    </xf>
    <xf numFmtId="0" fontId="20" fillId="0" borderId="1210">
      <alignment horizontal="left" vertical="center"/>
    </xf>
    <xf numFmtId="0" fontId="263" fillId="61" borderId="974" applyNumberFormat="0" applyAlignment="0" applyProtection="0"/>
    <xf numFmtId="0" fontId="20" fillId="0" borderId="963">
      <alignment horizontal="left" vertical="center"/>
    </xf>
    <xf numFmtId="0" fontId="413" fillId="73" borderId="1007" applyNumberFormat="0" applyAlignment="0" applyProtection="0">
      <alignment vertical="center"/>
    </xf>
    <xf numFmtId="0" fontId="377" fillId="86" borderId="1035" applyNumberFormat="0" applyAlignment="0" applyProtection="0"/>
    <xf numFmtId="37" fontId="108" fillId="0" borderId="944" applyAlignment="0"/>
    <xf numFmtId="0" fontId="20" fillId="0" borderId="949">
      <alignment horizontal="left" vertical="center"/>
    </xf>
    <xf numFmtId="0" fontId="20" fillId="0" borderId="1018">
      <alignment horizontal="left" vertical="center"/>
    </xf>
    <xf numFmtId="0" fontId="274" fillId="61" borderId="898" applyNumberFormat="0" applyAlignment="0" applyProtection="0"/>
    <xf numFmtId="0" fontId="377" fillId="86" borderId="917" applyNumberFormat="0" applyAlignment="0" applyProtection="0"/>
    <xf numFmtId="0" fontId="377" fillId="86" borderId="932" applyNumberFormat="0" applyAlignment="0" applyProtection="0"/>
    <xf numFmtId="0" fontId="20" fillId="0" borderId="920">
      <alignment horizontal="left" vertical="center"/>
    </xf>
    <xf numFmtId="0" fontId="20" fillId="0" borderId="935">
      <alignment horizontal="left" vertical="center"/>
    </xf>
    <xf numFmtId="3" fontId="9" fillId="2" borderId="1080" applyNumberFormat="0" applyFont="0" applyFill="0" applyBorder="0" applyAlignment="0" applyProtection="0">
      <alignment horizontal="center" vertical="center" wrapText="1"/>
    </xf>
    <xf numFmtId="0" fontId="396" fillId="86" borderId="918" applyNumberFormat="0" applyAlignment="0" applyProtection="0"/>
    <xf numFmtId="245" fontId="20" fillId="0" borderId="920">
      <alignment horizontal="left" vertical="center"/>
    </xf>
    <xf numFmtId="0" fontId="20" fillId="0" borderId="907">
      <alignment horizontal="left" vertical="center"/>
    </xf>
    <xf numFmtId="0" fontId="20" fillId="0" borderId="920">
      <alignment horizontal="left" vertical="center"/>
    </xf>
    <xf numFmtId="0" fontId="20" fillId="0" borderId="894">
      <alignment horizontal="left" vertical="center"/>
    </xf>
    <xf numFmtId="0" fontId="396" fillId="86" borderId="1785" applyNumberFormat="0" applyAlignment="0" applyProtection="0"/>
    <xf numFmtId="0" fontId="20" fillId="0" borderId="1243">
      <alignment horizontal="left" vertical="center"/>
    </xf>
    <xf numFmtId="298" fontId="122" fillId="0" borderId="0" applyFont="0" applyFill="0" applyBorder="0" applyAlignment="0" applyProtection="0"/>
    <xf numFmtId="0" fontId="377" fillId="86" borderId="1530" applyNumberFormat="0" applyAlignment="0" applyProtection="0"/>
    <xf numFmtId="37" fontId="108" fillId="0" borderId="1480" applyAlignment="0"/>
    <xf numFmtId="0" fontId="20" fillId="0" borderId="1690">
      <alignment horizontal="left" vertical="center"/>
    </xf>
    <xf numFmtId="0" fontId="377" fillId="86" borderId="1487" applyNumberFormat="0" applyAlignment="0" applyProtection="0"/>
    <xf numFmtId="245" fontId="20" fillId="0" borderId="1387">
      <alignment horizontal="left" vertical="center"/>
    </xf>
    <xf numFmtId="0" fontId="90" fillId="0" borderId="0"/>
    <xf numFmtId="0" fontId="412" fillId="0" borderId="1635" applyNumberFormat="0" applyFill="0" applyAlignment="0" applyProtection="0">
      <alignment vertical="center"/>
    </xf>
    <xf numFmtId="37" fontId="108" fillId="0" borderId="1679" applyAlignment="0"/>
    <xf numFmtId="0" fontId="20" fillId="0" borderId="1210">
      <alignment horizontal="left" vertical="center"/>
    </xf>
    <xf numFmtId="0" fontId="20" fillId="0" borderId="1181">
      <alignment horizontal="left" vertical="center"/>
    </xf>
    <xf numFmtId="0" fontId="108" fillId="0" borderId="1430">
      <alignment vertical="justify" wrapText="1"/>
    </xf>
    <xf numFmtId="0" fontId="20" fillId="0" borderId="1237">
      <alignment horizontal="left" vertical="center"/>
    </xf>
    <xf numFmtId="3" fontId="9" fillId="2" borderId="1277" applyNumberFormat="0" applyFont="0" applyFill="0" applyBorder="0" applyAlignment="0" applyProtection="0">
      <alignment horizontal="center" vertical="center" wrapText="1"/>
    </xf>
    <xf numFmtId="37" fontId="108" fillId="0" borderId="1403" applyAlignment="0"/>
    <xf numFmtId="0" fontId="20" fillId="0" borderId="778">
      <alignment horizontal="left" vertical="center"/>
    </xf>
    <xf numFmtId="3" fontId="9" fillId="2" borderId="756" applyNumberFormat="0" applyFont="0" applyFill="0" applyBorder="0" applyAlignment="0" applyProtection="0">
      <alignment horizontal="center" vertical="center" wrapText="1"/>
    </xf>
    <xf numFmtId="3" fontId="9" fillId="2" borderId="653" applyNumberFormat="0" applyFont="0" applyFill="0" applyBorder="0" applyAlignment="0" applyProtection="0">
      <alignment horizontal="center" vertical="center" wrapText="1"/>
    </xf>
    <xf numFmtId="0" fontId="274" fillId="61" borderId="707" applyNumberFormat="0" applyAlignment="0" applyProtection="0"/>
    <xf numFmtId="0" fontId="263" fillId="61" borderId="684" applyNumberFormat="0" applyAlignment="0" applyProtection="0"/>
    <xf numFmtId="0" fontId="20" fillId="0" borderId="716">
      <alignment horizontal="left" vertical="center"/>
    </xf>
    <xf numFmtId="0" fontId="419" fillId="86" borderId="832" applyNumberFormat="0" applyAlignment="0" applyProtection="0">
      <alignment vertical="center"/>
    </xf>
    <xf numFmtId="0" fontId="274" fillId="61" borderId="707" applyNumberFormat="0" applyAlignment="0" applyProtection="0"/>
    <xf numFmtId="37" fontId="108" fillId="0" borderId="676" applyAlignment="0"/>
    <xf numFmtId="0" fontId="274" fillId="61" borderId="686" applyNumberFormat="0" applyAlignment="0" applyProtection="0"/>
    <xf numFmtId="37" fontId="108" fillId="0" borderId="781" applyAlignment="0"/>
    <xf numFmtId="0" fontId="349" fillId="87" borderId="706" applyNumberFormat="0" applyFont="0" applyAlignment="0" applyProtection="0"/>
    <xf numFmtId="0" fontId="20" fillId="0" borderId="723">
      <alignment horizontal="left" vertical="center"/>
    </xf>
    <xf numFmtId="0" fontId="20" fillId="0" borderId="827">
      <alignment horizontal="left" vertical="center"/>
    </xf>
    <xf numFmtId="0" fontId="412" fillId="0" borderId="711" applyNumberFormat="0" applyFill="0" applyAlignment="0" applyProtection="0">
      <alignment vertical="center"/>
    </xf>
    <xf numFmtId="0" fontId="396" fillId="86" borderId="693" applyNumberFormat="0" applyAlignment="0" applyProtection="0"/>
    <xf numFmtId="0" fontId="419" fillId="86" borderId="755" applyNumberFormat="0" applyAlignment="0" applyProtection="0">
      <alignment vertical="center"/>
    </xf>
    <xf numFmtId="0" fontId="20" fillId="0" borderId="716">
      <alignment horizontal="left" vertical="center"/>
    </xf>
    <xf numFmtId="0" fontId="20" fillId="0" borderId="737">
      <alignment horizontal="left" vertical="center"/>
    </xf>
    <xf numFmtId="0" fontId="263" fillId="61" borderId="720" applyNumberFormat="0" applyAlignment="0" applyProtection="0"/>
    <xf numFmtId="0" fontId="413" fillId="73" borderId="775" applyNumberFormat="0" applyAlignment="0" applyProtection="0">
      <alignment vertical="center"/>
    </xf>
    <xf numFmtId="0" fontId="396" fillId="86" borderId="796" applyNumberFormat="0" applyAlignment="0" applyProtection="0"/>
    <xf numFmtId="37" fontId="108" fillId="0" borderId="676" applyAlignment="0"/>
    <xf numFmtId="0" fontId="396" fillId="86" borderId="678" applyNumberFormat="0" applyAlignment="0" applyProtection="0"/>
    <xf numFmtId="0" fontId="20" fillId="0" borderId="680">
      <alignment horizontal="left" vertical="center"/>
    </xf>
    <xf numFmtId="0" fontId="20" fillId="0" borderId="680">
      <alignment horizontal="left" vertical="center"/>
    </xf>
    <xf numFmtId="0" fontId="20" fillId="0" borderId="680">
      <alignment horizontal="left" vertical="center"/>
    </xf>
    <xf numFmtId="0" fontId="20" fillId="0" borderId="680">
      <alignment horizontal="left" vertical="center"/>
    </xf>
    <xf numFmtId="0" fontId="20" fillId="0" borderId="806">
      <alignment horizontal="left" vertical="center"/>
    </xf>
    <xf numFmtId="0" fontId="406" fillId="86" borderId="817" applyNumberFormat="0" applyAlignment="0" applyProtection="0">
      <alignment vertical="center"/>
    </xf>
    <xf numFmtId="0" fontId="419" fillId="86" borderId="839" applyNumberFormat="0" applyAlignment="0" applyProtection="0">
      <alignment vertical="center"/>
    </xf>
    <xf numFmtId="0" fontId="413" fillId="73" borderId="692" applyNumberFormat="0" applyAlignment="0" applyProtection="0">
      <alignment vertical="center"/>
    </xf>
    <xf numFmtId="0" fontId="20" fillId="0" borderId="730">
      <alignment horizontal="left" vertical="center"/>
    </xf>
    <xf numFmtId="0" fontId="8" fillId="87" borderId="803" applyNumberFormat="0" applyFont="0" applyAlignment="0" applyProtection="0">
      <alignment vertical="center"/>
    </xf>
    <xf numFmtId="0" fontId="263" fillId="61" borderId="741" applyNumberFormat="0" applyAlignment="0" applyProtection="0"/>
    <xf numFmtId="0" fontId="274" fillId="61" borderId="755" applyNumberFormat="0" applyAlignment="0" applyProtection="0"/>
    <xf numFmtId="0" fontId="8" fillId="87" borderId="706" applyNumberFormat="0" applyFont="0" applyAlignment="0" applyProtection="0">
      <alignment vertical="center"/>
    </xf>
    <xf numFmtId="245" fontId="20" fillId="0" borderId="680">
      <alignment horizontal="left" vertical="center"/>
    </xf>
    <xf numFmtId="0" fontId="274" fillId="61" borderId="699" applyNumberFormat="0" applyAlignment="0" applyProtection="0"/>
    <xf numFmtId="3" fontId="9" fillId="2" borderId="777" applyNumberFormat="0" applyFont="0" applyFill="0" applyBorder="0" applyAlignment="0" applyProtection="0">
      <alignment horizontal="center" vertical="center" wrapText="1"/>
    </xf>
    <xf numFmtId="0" fontId="377" fillId="86" borderId="831" applyNumberFormat="0" applyAlignment="0" applyProtection="0"/>
    <xf numFmtId="0" fontId="20" fillId="0" borderId="744">
      <alignment horizontal="left" vertical="center"/>
    </xf>
    <xf numFmtId="0" fontId="419" fillId="86" borderId="728" applyNumberFormat="0" applyAlignment="0" applyProtection="0">
      <alignment vertical="center"/>
    </xf>
    <xf numFmtId="3" fontId="9" fillId="2" borderId="826" applyNumberFormat="0" applyFont="0" applyFill="0" applyBorder="0" applyAlignment="0" applyProtection="0">
      <alignment horizontal="center" vertical="center" wrapText="1"/>
    </xf>
    <xf numFmtId="3" fontId="9" fillId="2" borderId="729" applyNumberFormat="0" applyFont="0" applyFill="0" applyBorder="0" applyAlignment="0" applyProtection="0">
      <alignment horizontal="center" vertical="center" wrapText="1"/>
    </xf>
    <xf numFmtId="0" fontId="20" fillId="0" borderId="791">
      <alignment horizontal="left" vertical="center"/>
    </xf>
    <xf numFmtId="0" fontId="396" fillId="86" borderId="839" applyNumberFormat="0" applyAlignment="0" applyProtection="0"/>
    <xf numFmtId="0" fontId="274" fillId="61" borderId="686" applyNumberFormat="0" applyAlignment="0" applyProtection="0"/>
    <xf numFmtId="0" fontId="274" fillId="61" borderId="699" applyNumberFormat="0" applyAlignment="0" applyProtection="0"/>
    <xf numFmtId="0" fontId="20" fillId="0" borderId="785">
      <alignment horizontal="left" vertical="center"/>
    </xf>
    <xf numFmtId="0" fontId="20" fillId="0" borderId="709">
      <alignment horizontal="left" vertical="center"/>
    </xf>
    <xf numFmtId="0" fontId="413" fillId="73" borderId="754" applyNumberFormat="0" applyAlignment="0" applyProtection="0">
      <alignment vertical="center"/>
    </xf>
    <xf numFmtId="0" fontId="274" fillId="61" borderId="658" applyNumberFormat="0" applyAlignment="0" applyProtection="0"/>
    <xf numFmtId="0" fontId="108" fillId="0" borderId="661">
      <alignment vertical="justify" wrapText="1"/>
    </xf>
    <xf numFmtId="0" fontId="396" fillId="86" borderId="761" applyNumberFormat="0" applyAlignment="0" applyProtection="0"/>
    <xf numFmtId="3" fontId="9" fillId="2" borderId="659" applyNumberFormat="0" applyFont="0" applyFill="0" applyBorder="0" applyAlignment="0" applyProtection="0">
      <alignment horizontal="center" vertical="center" wrapText="1"/>
    </xf>
    <xf numFmtId="0" fontId="413" fillId="73" borderId="734" applyNumberFormat="0" applyAlignment="0" applyProtection="0">
      <alignment vertical="center"/>
    </xf>
    <xf numFmtId="0" fontId="20" fillId="0" borderId="660">
      <alignment horizontal="left" vertical="center"/>
    </xf>
    <xf numFmtId="0" fontId="20" fillId="0" borderId="660">
      <alignment horizontal="left" vertical="center"/>
    </xf>
    <xf numFmtId="0" fontId="20" fillId="0" borderId="660">
      <alignment horizontal="left" vertical="center"/>
    </xf>
    <xf numFmtId="0" fontId="20" fillId="0" borderId="660">
      <alignment horizontal="left" vertical="center"/>
    </xf>
    <xf numFmtId="0" fontId="20" fillId="0" borderId="660">
      <alignment horizontal="left" vertical="center"/>
    </xf>
    <xf numFmtId="0" fontId="20" fillId="0" borderId="660">
      <alignment horizontal="left" vertical="center"/>
    </xf>
    <xf numFmtId="0" fontId="396" fillId="86" borderId="686" applyNumberFormat="0" applyAlignment="0" applyProtection="0"/>
    <xf numFmtId="0" fontId="396" fillId="86" borderId="721" applyNumberFormat="0" applyAlignment="0" applyProtection="0"/>
    <xf numFmtId="0" fontId="108" fillId="0" borderId="772">
      <alignment vertical="justify" wrapText="1"/>
    </xf>
    <xf numFmtId="0" fontId="8" fillId="87" borderId="706" applyNumberFormat="0" applyFont="0" applyAlignment="0" applyProtection="0">
      <alignment vertical="center"/>
    </xf>
    <xf numFmtId="0" fontId="377" fillId="86" borderId="831" applyNumberFormat="0" applyAlignment="0" applyProtection="0"/>
    <xf numFmtId="0" fontId="274" fillId="61" borderId="811" applyNumberFormat="0" applyAlignment="0" applyProtection="0"/>
    <xf numFmtId="0" fontId="20" fillId="0" borderId="827">
      <alignment horizontal="left" vertical="center"/>
    </xf>
    <xf numFmtId="3" fontId="9" fillId="2" borderId="805" applyNumberFormat="0" applyFont="0" applyFill="0" applyBorder="0" applyAlignment="0" applyProtection="0">
      <alignment horizontal="center" vertical="center" wrapText="1"/>
    </xf>
    <xf numFmtId="37" fontId="108" fillId="0" borderId="781" applyAlignment="0"/>
    <xf numFmtId="3" fontId="9" fillId="2" borderId="777" applyNumberFormat="0" applyFont="0" applyFill="0" applyBorder="0" applyAlignment="0" applyProtection="0">
      <alignment horizontal="center" vertical="center" wrapText="1"/>
    </xf>
    <xf numFmtId="37" fontId="108" fillId="0" borderId="740" applyAlignment="0"/>
    <xf numFmtId="0" fontId="20" fillId="0" borderId="680">
      <alignment horizontal="left" vertical="center"/>
    </xf>
    <xf numFmtId="0" fontId="396" fillId="86" borderId="825" applyNumberFormat="0" applyAlignment="0" applyProtection="0"/>
    <xf numFmtId="0" fontId="377" fillId="86" borderId="720" applyNumberFormat="0" applyAlignment="0" applyProtection="0"/>
    <xf numFmtId="0" fontId="396" fillId="86" borderId="707" applyNumberFormat="0" applyAlignment="0" applyProtection="0"/>
    <xf numFmtId="0" fontId="377" fillId="86" borderId="741" applyNumberFormat="0" applyAlignment="0" applyProtection="0"/>
    <xf numFmtId="37" fontId="108" fillId="0" borderId="816" applyAlignment="0"/>
    <xf numFmtId="0" fontId="20" fillId="0" borderId="650">
      <alignment horizontal="left" vertical="center"/>
    </xf>
    <xf numFmtId="245" fontId="20" fillId="0" borderId="650">
      <alignment horizontal="left" vertical="center"/>
    </xf>
    <xf numFmtId="0" fontId="419" fillId="86" borderId="658" applyNumberFormat="0" applyAlignment="0" applyProtection="0">
      <alignment vertical="center"/>
    </xf>
    <xf numFmtId="37" fontId="108" fillId="0" borderId="816" applyAlignment="0"/>
    <xf numFmtId="0" fontId="20" fillId="0" borderId="650">
      <alignment horizontal="left" vertical="center"/>
    </xf>
    <xf numFmtId="0" fontId="20" fillId="0" borderId="650">
      <alignment horizontal="left" vertical="center"/>
    </xf>
    <xf numFmtId="245" fontId="20" fillId="0" borderId="1415">
      <alignment horizontal="left" vertical="center"/>
    </xf>
    <xf numFmtId="0" fontId="377" fillId="86" borderId="1652" applyNumberFormat="0" applyAlignment="0" applyProtection="0"/>
    <xf numFmtId="0" fontId="20" fillId="0" borderId="1443">
      <alignment horizontal="left" vertical="center"/>
    </xf>
    <xf numFmtId="37" fontId="108" fillId="0" borderId="670" applyAlignment="0"/>
    <xf numFmtId="0" fontId="20" fillId="0" borderId="785">
      <alignment horizontal="left" vertical="center"/>
    </xf>
    <xf numFmtId="0" fontId="396" fillId="86" borderId="1072" applyNumberFormat="0" applyAlignment="0" applyProtection="0"/>
    <xf numFmtId="0" fontId="406" fillId="86" borderId="741" applyNumberFormat="0" applyAlignment="0" applyProtection="0">
      <alignment vertical="center"/>
    </xf>
    <xf numFmtId="0" fontId="20" fillId="0" borderId="920">
      <alignment horizontal="left" vertical="center"/>
    </xf>
    <xf numFmtId="0" fontId="20" fillId="0" borderId="1175">
      <alignment horizontal="left" vertical="center"/>
    </xf>
    <xf numFmtId="0" fontId="396" fillId="86" borderId="1419" applyNumberFormat="0" applyAlignment="0" applyProtection="0"/>
    <xf numFmtId="0" fontId="263" fillId="61" borderId="664" applyNumberFormat="0" applyAlignment="0" applyProtection="0"/>
    <xf numFmtId="0" fontId="20" fillId="0" borderId="791">
      <alignment horizontal="left" vertical="center"/>
    </xf>
    <xf numFmtId="3" fontId="9" fillId="2" borderId="700" applyNumberFormat="0" applyFont="0" applyFill="0" applyBorder="0" applyAlignment="0" applyProtection="0">
      <alignment horizontal="center" vertical="center" wrapText="1"/>
    </xf>
    <xf numFmtId="245" fontId="20" fillId="0" borderId="730">
      <alignment horizontal="left" vertical="center"/>
    </xf>
    <xf numFmtId="0" fontId="396" fillId="86" borderId="789" applyNumberFormat="0" applyAlignment="0" applyProtection="0"/>
    <xf numFmtId="37" fontId="108" fillId="0" borderId="719" applyAlignment="0"/>
    <xf numFmtId="0" fontId="20" fillId="0" borderId="723">
      <alignment horizontal="left" vertical="center"/>
    </xf>
    <xf numFmtId="0" fontId="274" fillId="61" borderId="1653" applyNumberFormat="0" applyAlignment="0" applyProtection="0"/>
    <xf numFmtId="0" fontId="377" fillId="86" borderId="1425" applyNumberFormat="0" applyAlignment="0" applyProtection="0"/>
    <xf numFmtId="0" fontId="108" fillId="0" borderId="1492">
      <alignment vertical="justify" wrapText="1"/>
    </xf>
    <xf numFmtId="0" fontId="20" fillId="0" borderId="1380">
      <alignment horizontal="left" vertical="center"/>
    </xf>
    <xf numFmtId="9" fontId="21" fillId="0" borderId="0" applyFont="0" applyFill="0" applyBorder="0" applyAlignment="0" applyProtection="0"/>
    <xf numFmtId="0" fontId="396" fillId="86" borderId="1173" applyNumberFormat="0" applyAlignment="0" applyProtection="0"/>
    <xf numFmtId="0" fontId="127" fillId="0" borderId="0"/>
    <xf numFmtId="0" fontId="413" fillId="73" borderId="1304" applyNumberFormat="0" applyAlignment="0" applyProtection="0">
      <alignment vertical="center"/>
    </xf>
    <xf numFmtId="9" fontId="91" fillId="0" borderId="0" applyFont="0" applyFill="0" applyBorder="0" applyAlignment="0" applyProtection="0"/>
    <xf numFmtId="0" fontId="412" fillId="0" borderId="662" applyNumberFormat="0" applyFill="0" applyAlignment="0" applyProtection="0">
      <alignment vertical="center"/>
    </xf>
    <xf numFmtId="37" fontId="108" fillId="0" borderId="837" applyAlignment="0"/>
    <xf numFmtId="0" fontId="108" fillId="0" borderId="814">
      <alignment vertical="justify" wrapText="1"/>
    </xf>
    <xf numFmtId="37" fontId="108" fillId="0" borderId="766" applyAlignment="0"/>
    <xf numFmtId="0" fontId="419" fillId="86" borderId="686" applyNumberFormat="0" applyAlignment="0" applyProtection="0">
      <alignment vertical="center"/>
    </xf>
    <xf numFmtId="0" fontId="412" fillId="0" borderId="780" applyNumberFormat="0" applyFill="0" applyAlignment="0" applyProtection="0">
      <alignment vertical="center"/>
    </xf>
    <xf numFmtId="0" fontId="20" fillId="0" borderId="827">
      <alignment horizontal="left" vertical="center"/>
    </xf>
    <xf numFmtId="3" fontId="9" fillId="2" borderId="797" applyNumberFormat="0" applyFont="0" applyFill="0" applyBorder="0" applyAlignment="0" applyProtection="0">
      <alignment horizontal="center" vertical="center" wrapText="1"/>
    </xf>
    <xf numFmtId="0" fontId="274" fillId="61" borderId="769" applyNumberFormat="0" applyAlignment="0" applyProtection="0"/>
    <xf numFmtId="0" fontId="20" fillId="0" borderId="680">
      <alignment horizontal="left" vertical="center"/>
    </xf>
    <xf numFmtId="3" fontId="9" fillId="2" borderId="672" applyNumberFormat="0" applyFont="0" applyFill="0" applyBorder="0" applyAlignment="0" applyProtection="0">
      <alignment horizontal="center" vertical="center" wrapText="1"/>
    </xf>
    <xf numFmtId="0" fontId="396" fillId="86" borderId="671" applyNumberFormat="0" applyAlignment="0" applyProtection="0"/>
    <xf numFmtId="0" fontId="20" fillId="0" borderId="763">
      <alignment horizontal="left" vertical="center"/>
    </xf>
    <xf numFmtId="0" fontId="412" fillId="0" borderId="718" applyNumberFormat="0" applyFill="0" applyAlignment="0" applyProtection="0">
      <alignment vertical="center"/>
    </xf>
    <xf numFmtId="0" fontId="419" fillId="86" borderId="825" applyNumberFormat="0" applyAlignment="0" applyProtection="0">
      <alignment vertical="center"/>
    </xf>
    <xf numFmtId="176" fontId="3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0" fontId="419" fillId="86" borderId="918" applyNumberFormat="0" applyAlignment="0" applyProtection="0">
      <alignment vertical="center"/>
    </xf>
    <xf numFmtId="0" fontId="20" fillId="0" borderId="984">
      <alignment horizontal="left" vertical="center"/>
    </xf>
    <xf numFmtId="3" fontId="9" fillId="2" borderId="1073" applyNumberFormat="0" applyFont="0" applyFill="0" applyBorder="0" applyAlignment="0" applyProtection="0">
      <alignment horizontal="center" vertical="center" wrapText="1"/>
    </xf>
    <xf numFmtId="0" fontId="396" fillId="86" borderId="898" applyNumberFormat="0" applyAlignment="0" applyProtection="0"/>
    <xf numFmtId="37" fontId="108" fillId="0" borderId="910" applyAlignment="0"/>
    <xf numFmtId="3" fontId="9" fillId="2" borderId="1010" applyNumberFormat="0" applyFont="0" applyFill="0" applyBorder="0" applyAlignment="0" applyProtection="0">
      <alignment horizontal="center" vertical="center" wrapText="1"/>
    </xf>
    <xf numFmtId="0" fontId="396" fillId="86" borderId="1009" applyNumberFormat="0" applyAlignment="0" applyProtection="0"/>
    <xf numFmtId="0" fontId="20" fillId="0" borderId="970">
      <alignment horizontal="left" vertical="center"/>
    </xf>
    <xf numFmtId="0" fontId="20" fillId="0" borderId="963">
      <alignment horizontal="left" vertical="center"/>
    </xf>
    <xf numFmtId="0" fontId="20" fillId="0" borderId="949">
      <alignment horizontal="left" vertical="center"/>
    </xf>
    <xf numFmtId="37" fontId="108" fillId="0" borderId="1028" applyAlignment="0"/>
    <xf numFmtId="0" fontId="377" fillId="86" borderId="924" applyNumberFormat="0" applyAlignment="0" applyProtection="0"/>
    <xf numFmtId="0" fontId="406" fillId="86" borderId="1064" applyNumberFormat="0" applyAlignment="0" applyProtection="0">
      <alignment vertical="center"/>
    </xf>
    <xf numFmtId="0" fontId="263" fillId="61" borderId="932" applyNumberFormat="0" applyAlignment="0" applyProtection="0"/>
    <xf numFmtId="0" fontId="108" fillId="0" borderId="1012">
      <alignment vertical="justify" wrapText="1"/>
    </xf>
    <xf numFmtId="0" fontId="20" fillId="0" borderId="900">
      <alignment horizontal="left" vertical="center"/>
    </xf>
    <xf numFmtId="0" fontId="20" fillId="0" borderId="900">
      <alignment horizontal="left" vertical="center"/>
    </xf>
    <xf numFmtId="0" fontId="20" fillId="0" borderId="900">
      <alignment horizontal="left" vertical="center"/>
    </xf>
    <xf numFmtId="3" fontId="9" fillId="2" borderId="899" applyNumberFormat="0" applyFont="0" applyFill="0" applyBorder="0" applyAlignment="0" applyProtection="0">
      <alignment horizontal="center" vertical="center" wrapText="1"/>
    </xf>
    <xf numFmtId="0" fontId="274" fillId="61" borderId="898" applyNumberFormat="0" applyAlignment="0" applyProtection="0"/>
    <xf numFmtId="0" fontId="20" fillId="0" borderId="1025">
      <alignment horizontal="left" vertical="center"/>
    </xf>
    <xf numFmtId="0" fontId="377" fillId="86" borderId="1071" applyNumberFormat="0" applyAlignment="0" applyProtection="0"/>
    <xf numFmtId="0" fontId="45" fillId="0" borderId="0" applyFont="0" applyFill="0" applyBorder="0" applyAlignment="0" applyProtection="0"/>
    <xf numFmtId="0" fontId="263" fillId="61" borderId="981" applyNumberFormat="0" applyAlignment="0" applyProtection="0"/>
    <xf numFmtId="0" fontId="413" fillId="73" borderId="932" applyNumberFormat="0" applyAlignment="0" applyProtection="0">
      <alignment vertical="center"/>
    </xf>
    <xf numFmtId="0" fontId="406" fillId="86" borderId="1057" applyNumberFormat="0" applyAlignment="0" applyProtection="0">
      <alignment vertical="center"/>
    </xf>
    <xf numFmtId="0" fontId="20" fillId="0" borderId="1046">
      <alignment horizontal="left" vertical="center"/>
    </xf>
    <xf numFmtId="0" fontId="20" fillId="0" borderId="920">
      <alignment horizontal="left" vertical="center"/>
    </xf>
    <xf numFmtId="0" fontId="413" fillId="73" borderId="1015" applyNumberFormat="0" applyAlignment="0" applyProtection="0">
      <alignment vertical="center"/>
    </xf>
    <xf numFmtId="0" fontId="263" fillId="61" borderId="960" applyNumberFormat="0" applyAlignment="0" applyProtection="0"/>
    <xf numFmtId="3" fontId="9" fillId="2" borderId="1449" applyNumberFormat="0" applyFont="0" applyFill="0" applyBorder="0" applyAlignment="0" applyProtection="0">
      <alignment horizontal="center" vertical="center" wrapText="1"/>
    </xf>
    <xf numFmtId="0" fontId="406" fillId="86" borderId="1311" applyNumberFormat="0" applyAlignment="0" applyProtection="0">
      <alignment vertical="center"/>
    </xf>
    <xf numFmtId="0" fontId="274" fillId="61" borderId="1659" applyNumberFormat="0" applyAlignment="0" applyProtection="0"/>
    <xf numFmtId="0" fontId="412" fillId="0" borderId="1149" applyNumberFormat="0" applyFill="0" applyAlignment="0" applyProtection="0">
      <alignment vertical="center"/>
    </xf>
    <xf numFmtId="245" fontId="20" fillId="0" borderId="1153">
      <alignment horizontal="left" vertical="center"/>
    </xf>
    <xf numFmtId="0" fontId="20" fillId="0" borderId="1168">
      <alignment horizontal="left" vertical="center"/>
    </xf>
    <xf numFmtId="3" fontId="9" fillId="2" borderId="1216" applyNumberFormat="0" applyFont="0" applyFill="0" applyBorder="0" applyAlignment="0" applyProtection="0">
      <alignment horizontal="center" vertical="center" wrapText="1"/>
    </xf>
    <xf numFmtId="0" fontId="20" fillId="0" borderId="1168">
      <alignment horizontal="left" vertical="center"/>
    </xf>
    <xf numFmtId="37" fontId="108" fillId="0" borderId="1171" applyAlignment="0"/>
    <xf numFmtId="0" fontId="274" fillId="61" borderId="1009" applyNumberFormat="0" applyAlignment="0" applyProtection="0"/>
    <xf numFmtId="0" fontId="20" fillId="0" borderId="1620">
      <alignment horizontal="left" vertical="center"/>
    </xf>
    <xf numFmtId="0" fontId="108" fillId="0" borderId="1301">
      <alignment vertical="justify" wrapText="1"/>
    </xf>
    <xf numFmtId="37" fontId="108" fillId="0" borderId="1206" applyAlignment="0"/>
    <xf numFmtId="0" fontId="108" fillId="0" borderId="1176">
      <alignment vertical="justify" wrapText="1"/>
    </xf>
    <xf numFmtId="0" fontId="419" fillId="86" borderId="1305" applyNumberFormat="0" applyAlignment="0" applyProtection="0">
      <alignment vertical="center"/>
    </xf>
    <xf numFmtId="0" fontId="20" fillId="0" borderId="970">
      <alignment horizontal="left" vertical="center"/>
    </xf>
    <xf numFmtId="0" fontId="377" fillId="86" borderId="1412" applyNumberFormat="0" applyAlignment="0" applyProtection="0"/>
    <xf numFmtId="0" fontId="396" fillId="86" borderId="982" applyNumberFormat="0" applyAlignment="0" applyProtection="0"/>
    <xf numFmtId="0" fontId="9" fillId="0" borderId="0"/>
    <xf numFmtId="0" fontId="212" fillId="0" borderId="0"/>
    <xf numFmtId="0" fontId="9" fillId="0" borderId="0"/>
    <xf numFmtId="0" fontId="396" fillId="86" borderId="1368" applyNumberFormat="0" applyAlignment="0" applyProtection="0"/>
    <xf numFmtId="0" fontId="412" fillId="0" borderId="836" applyNumberFormat="0" applyFill="0" applyAlignment="0" applyProtection="0">
      <alignment vertical="center"/>
    </xf>
    <xf numFmtId="0" fontId="20" fillId="0" borderId="660">
      <alignment horizontal="left" vertical="center"/>
    </xf>
    <xf numFmtId="0" fontId="9" fillId="0" borderId="0"/>
    <xf numFmtId="0" fontId="9" fillId="0" borderId="0"/>
    <xf numFmtId="0" fontId="9" fillId="0" borderId="0"/>
    <xf numFmtId="0" fontId="396" fillId="86" borderId="832" applyNumberFormat="0" applyAlignment="0" applyProtection="0"/>
    <xf numFmtId="0" fontId="377" fillId="86" borderId="684" applyNumberFormat="0" applyAlignment="0" applyProtection="0"/>
    <xf numFmtId="0" fontId="349" fillId="87" borderId="685" applyNumberFormat="0" applyFont="0" applyAlignment="0" applyProtection="0"/>
    <xf numFmtId="37" fontId="108" fillId="0" borderId="683" applyAlignment="0"/>
    <xf numFmtId="3" fontId="9" fillId="2" borderId="687" applyNumberFormat="0" applyFont="0" applyFill="0" applyBorder="0" applyAlignment="0" applyProtection="0">
      <alignment horizontal="center" vertical="center" wrapText="1"/>
    </xf>
    <xf numFmtId="0" fontId="20" fillId="0" borderId="813">
      <alignment horizontal="left" vertical="center"/>
    </xf>
    <xf numFmtId="0" fontId="20" fillId="0" borderId="701">
      <alignment horizontal="left" vertical="center"/>
    </xf>
    <xf numFmtId="0" fontId="406" fillId="86" borderId="713" applyNumberFormat="0" applyAlignment="0" applyProtection="0">
      <alignment vertical="center"/>
    </xf>
    <xf numFmtId="245" fontId="20" fillId="0" borderId="1723">
      <alignment horizontal="left" vertical="center"/>
    </xf>
    <xf numFmtId="245" fontId="20" fillId="0" borderId="1669">
      <alignment horizontal="left" vertical="center"/>
    </xf>
    <xf numFmtId="0" fontId="396" fillId="86" borderId="1638" applyNumberFormat="0" applyAlignment="0" applyProtection="0"/>
    <xf numFmtId="0" fontId="377" fillId="86" borderId="1433" applyNumberFormat="0" applyAlignment="0" applyProtection="0"/>
    <xf numFmtId="0" fontId="20" fillId="0" borderId="1278">
      <alignment horizontal="left" vertical="center"/>
    </xf>
    <xf numFmtId="0" fontId="396" fillId="86" borderId="1145" applyNumberFormat="0" applyAlignment="0" applyProtection="0"/>
    <xf numFmtId="0" fontId="20" fillId="0" borderId="941">
      <alignment horizontal="left" vertical="center"/>
    </xf>
    <xf numFmtId="0" fontId="419" fillId="86" borderId="939" applyNumberFormat="0" applyAlignment="0" applyProtection="0">
      <alignment vertical="center"/>
    </xf>
    <xf numFmtId="0" fontId="20" fillId="0" borderId="1627">
      <alignment horizontal="left" vertical="center"/>
    </xf>
    <xf numFmtId="0" fontId="274" fillId="61" borderId="1368" applyNumberFormat="0" applyAlignment="0" applyProtection="0"/>
    <xf numFmtId="0" fontId="20" fillId="0" borderId="1450">
      <alignment horizontal="left" vertical="center"/>
    </xf>
    <xf numFmtId="0" fontId="20" fillId="0" borderId="1533">
      <alignment horizontal="left" vertical="center"/>
    </xf>
    <xf numFmtId="0" fontId="413" fillId="73" borderId="1433" applyNumberFormat="0" applyAlignment="0" applyProtection="0">
      <alignment vertical="center"/>
    </xf>
    <xf numFmtId="0" fontId="396" fillId="86" borderId="1509" applyNumberFormat="0" applyAlignment="0" applyProtection="0"/>
    <xf numFmtId="245" fontId="20" fillId="0" borderId="1380">
      <alignment horizontal="left" vertical="center"/>
    </xf>
    <xf numFmtId="0" fontId="406" fillId="86" borderId="767" applyNumberFormat="0" applyAlignment="0" applyProtection="0">
      <alignment vertical="center"/>
    </xf>
    <xf numFmtId="0" fontId="274" fillId="61" borderId="699" applyNumberFormat="0" applyAlignment="0" applyProtection="0"/>
    <xf numFmtId="0" fontId="412" fillId="0" borderId="815" applyNumberFormat="0" applyFill="0" applyAlignment="0" applyProtection="0">
      <alignment vertical="center"/>
    </xf>
    <xf numFmtId="37" fontId="108" fillId="0" borderId="823" applyAlignment="0"/>
    <xf numFmtId="0" fontId="20" fillId="0" borderId="1243">
      <alignment horizontal="left" vertical="center"/>
    </xf>
    <xf numFmtId="3" fontId="9" fillId="2" borderId="906" applyNumberFormat="0" applyFont="0" applyFill="0" applyBorder="0" applyAlignment="0" applyProtection="0">
      <alignment horizontal="center" vertical="center" wrapText="1"/>
    </xf>
    <xf numFmtId="0" fontId="419" fillId="86" borderId="647" applyNumberFormat="0" applyAlignment="0" applyProtection="0">
      <alignment vertical="center"/>
    </xf>
    <xf numFmtId="0" fontId="263" fillId="61" borderId="1425" applyNumberFormat="0" applyAlignment="0" applyProtection="0"/>
    <xf numFmtId="0" fontId="406" fillId="86" borderId="1172" applyNumberFormat="0" applyAlignment="0" applyProtection="0">
      <alignment vertical="center"/>
    </xf>
    <xf numFmtId="3" fontId="9" fillId="2" borderId="1152" applyNumberFormat="0" applyFont="0" applyFill="0" applyBorder="0" applyAlignment="0" applyProtection="0">
      <alignment horizontal="center" vertical="center" wrapText="1"/>
    </xf>
    <xf numFmtId="37" fontId="108" fillId="0" borderId="1317" applyAlignment="0"/>
    <xf numFmtId="0" fontId="419" fillId="86" borderId="1138" applyNumberFormat="0" applyAlignment="0" applyProtection="0">
      <alignment vertical="center"/>
    </xf>
    <xf numFmtId="245" fontId="20" fillId="0" borderId="559">
      <alignment horizontal="left" vertical="center"/>
    </xf>
    <xf numFmtId="0" fontId="406" fillId="86" borderId="495" applyNumberFormat="0" applyAlignment="0" applyProtection="0">
      <alignment vertical="center"/>
    </xf>
    <xf numFmtId="0" fontId="396" fillId="86" borderId="468" applyNumberFormat="0" applyAlignment="0" applyProtection="0"/>
    <xf numFmtId="0" fontId="413" fillId="73" borderId="445" applyNumberFormat="0" applyAlignment="0" applyProtection="0">
      <alignment vertical="center"/>
    </xf>
    <xf numFmtId="0" fontId="20" fillId="0" borderId="552">
      <alignment horizontal="left" vertical="center"/>
    </xf>
    <xf numFmtId="0" fontId="108" fillId="0" borderId="442">
      <alignment vertical="justify" wrapText="1"/>
    </xf>
    <xf numFmtId="0" fontId="274" fillId="61" borderId="939" applyNumberFormat="0" applyAlignment="0" applyProtection="0"/>
    <xf numFmtId="0" fontId="412" fillId="0" borderId="965" applyNumberFormat="0" applyFill="0" applyAlignment="0" applyProtection="0">
      <alignment vertical="center"/>
    </xf>
    <xf numFmtId="0" fontId="396" fillId="86" borderId="933" applyNumberFormat="0" applyAlignment="0" applyProtection="0"/>
    <xf numFmtId="37" fontId="108" fillId="0" borderId="1240" applyAlignment="0"/>
    <xf numFmtId="0" fontId="349" fillId="87" borderId="1666" applyNumberFormat="0" applyFont="0" applyAlignment="0" applyProtection="0"/>
    <xf numFmtId="0" fontId="263" fillId="61" borderId="1515" applyNumberFormat="0" applyAlignment="0" applyProtection="0"/>
    <xf numFmtId="3" fontId="9" fillId="2" borderId="1482" applyNumberFormat="0" applyFont="0" applyFill="0" applyBorder="0" applyAlignment="0" applyProtection="0">
      <alignment horizontal="center" vertical="center" wrapText="1"/>
    </xf>
    <xf numFmtId="0" fontId="413" fillId="73" borderId="1537" applyNumberFormat="0" applyAlignment="0" applyProtection="0">
      <alignment vertical="center"/>
    </xf>
    <xf numFmtId="0" fontId="412" fillId="0" borderId="1162" applyNumberFormat="0" applyFill="0" applyAlignment="0" applyProtection="0">
      <alignment vertical="center"/>
    </xf>
    <xf numFmtId="0" fontId="396" fillId="86" borderId="1659" applyNumberFormat="0" applyAlignment="0" applyProtection="0"/>
    <xf numFmtId="0" fontId="349" fillId="87" borderId="1186" applyNumberFormat="0" applyFont="0" applyAlignment="0" applyProtection="0"/>
    <xf numFmtId="0" fontId="20" fillId="0" borderId="1140">
      <alignment horizontal="left" vertical="center"/>
    </xf>
    <xf numFmtId="0" fontId="413" fillId="73" borderId="1397" applyNumberFormat="0" applyAlignment="0" applyProtection="0">
      <alignment vertical="center"/>
    </xf>
    <xf numFmtId="0" fontId="20" fillId="0" borderId="1408">
      <alignment horizontal="left" vertical="center"/>
    </xf>
    <xf numFmtId="37" fontId="108" fillId="0" borderId="1521" applyAlignment="0"/>
    <xf numFmtId="0" fontId="263" fillId="61" borderId="1255" applyNumberFormat="0" applyAlignment="0" applyProtection="0"/>
    <xf numFmtId="0" fontId="419" fillId="86" borderId="1208" applyNumberFormat="0" applyAlignment="0" applyProtection="0">
      <alignment vertical="center"/>
    </xf>
    <xf numFmtId="3" fontId="9" fillId="2" borderId="1236" applyNumberFormat="0" applyFont="0" applyFill="0" applyBorder="0" applyAlignment="0" applyProtection="0">
      <alignment horizontal="center" vertical="center" wrapText="1"/>
    </xf>
    <xf numFmtId="3" fontId="9" fillId="2" borderId="1133" applyNumberFormat="0" applyFont="0" applyFill="0" applyBorder="0" applyAlignment="0" applyProtection="0">
      <alignment horizontal="center" vertical="center" wrapText="1"/>
    </xf>
    <xf numFmtId="0" fontId="419" fillId="86" borderId="1298" applyNumberFormat="0" applyAlignment="0" applyProtection="0">
      <alignment vertical="center"/>
    </xf>
    <xf numFmtId="37" fontId="108" fillId="0" borderId="1310" applyAlignment="0"/>
    <xf numFmtId="0" fontId="20" fillId="0" borderId="1265">
      <alignment horizontal="left" vertical="center"/>
    </xf>
    <xf numFmtId="0" fontId="8" fillId="87" borderId="1186" applyNumberFormat="0" applyFont="0" applyAlignment="0" applyProtection="0">
      <alignment vertical="center"/>
    </xf>
    <xf numFmtId="0" fontId="20" fillId="0" borderId="1153">
      <alignment horizontal="left" vertical="center"/>
    </xf>
    <xf numFmtId="0" fontId="406" fillId="86" borderId="1275" applyNumberFormat="0" applyAlignment="0" applyProtection="0">
      <alignment vertical="center"/>
    </xf>
    <xf numFmtId="0" fontId="20" fillId="0" borderId="1147">
      <alignment horizontal="left" vertical="center"/>
    </xf>
    <xf numFmtId="0" fontId="20" fillId="0" borderId="1147">
      <alignment horizontal="left" vertical="center"/>
    </xf>
    <xf numFmtId="0" fontId="20" fillId="0" borderId="1147">
      <alignment horizontal="left" vertical="center"/>
    </xf>
    <xf numFmtId="0" fontId="20" fillId="0" borderId="1620">
      <alignment horizontal="left" vertical="center"/>
    </xf>
    <xf numFmtId="0" fontId="20" fillId="0" borderId="1387">
      <alignment horizontal="left" vertical="center"/>
    </xf>
    <xf numFmtId="0" fontId="20" fillId="0" borderId="1387">
      <alignment horizontal="left" vertical="center"/>
    </xf>
    <xf numFmtId="0" fontId="396" fillId="86" borderId="1646" applyNumberFormat="0" applyAlignment="0" applyProtection="0"/>
    <xf numFmtId="0" fontId="263" fillId="61" borderId="1770" applyNumberFormat="0" applyAlignment="0" applyProtection="0"/>
    <xf numFmtId="0" fontId="396" fillId="86" borderId="658" applyNumberFormat="0" applyAlignment="0" applyProtection="0"/>
    <xf numFmtId="0" fontId="20" fillId="0" borderId="1189">
      <alignment horizontal="left" vertical="center"/>
    </xf>
    <xf numFmtId="3" fontId="9" fillId="2" borderId="1539" applyNumberFormat="0" applyFont="0" applyFill="0" applyBorder="0" applyAlignment="0" applyProtection="0">
      <alignment horizontal="center" vertical="center" wrapText="1"/>
    </xf>
    <xf numFmtId="0" fontId="20" fillId="0" borderId="1387">
      <alignment horizontal="left" vertical="center"/>
    </xf>
    <xf numFmtId="0" fontId="20" fillId="0" borderId="1610">
      <alignment horizontal="left" vertical="center"/>
    </xf>
    <xf numFmtId="0" fontId="20" fillId="0" borderId="1450">
      <alignment horizontal="left" vertical="center"/>
    </xf>
    <xf numFmtId="3" fontId="9" fillId="2" borderId="1442" applyNumberFormat="0" applyFont="0" applyFill="0" applyBorder="0" applyAlignment="0" applyProtection="0">
      <alignment horizontal="center" vertical="center" wrapText="1"/>
    </xf>
    <xf numFmtId="0" fontId="20" fillId="0" borderId="1380">
      <alignment horizontal="left" vertical="center"/>
    </xf>
    <xf numFmtId="0" fontId="396" fillId="86" borderId="1631" applyNumberFormat="0" applyAlignment="0" applyProtection="0"/>
    <xf numFmtId="0" fontId="8" fillId="0" borderId="0" applyFont="0" applyFill="0" applyBorder="0" applyAlignment="0" applyProtection="0"/>
    <xf numFmtId="0" fontId="263" fillId="61" borderId="917" applyNumberFormat="0" applyAlignment="0" applyProtection="0"/>
    <xf numFmtId="0" fontId="388" fillId="0" borderId="155" applyNumberFormat="0" applyFill="0" applyAlignment="0" applyProtection="0"/>
    <xf numFmtId="0" fontId="20" fillId="0" borderId="970">
      <alignment horizontal="left" vertical="center"/>
    </xf>
    <xf numFmtId="0" fontId="8" fillId="0" borderId="0" applyFont="0" applyFill="0" applyBorder="0" applyAlignment="0" applyProtection="0"/>
    <xf numFmtId="0" fontId="20" fillId="0" borderId="650">
      <alignment horizontal="left" vertical="center"/>
    </xf>
    <xf numFmtId="0" fontId="20" fillId="0" borderId="650">
      <alignment horizontal="left" vertical="center"/>
    </xf>
    <xf numFmtId="0" fontId="263" fillId="61" borderId="810" applyNumberFormat="0" applyAlignment="0" applyProtection="0"/>
    <xf numFmtId="0" fontId="274" fillId="61" borderId="1659" applyNumberFormat="0" applyAlignment="0" applyProtection="0"/>
    <xf numFmtId="37" fontId="108" fillId="0" borderId="1664" applyAlignment="0"/>
    <xf numFmtId="0" fontId="20" fillId="0" borderId="1627">
      <alignment horizontal="left" vertical="center"/>
    </xf>
    <xf numFmtId="0" fontId="20" fillId="0" borderId="1627">
      <alignment horizontal="left" vertical="center"/>
    </xf>
    <xf numFmtId="0" fontId="20" fillId="0" borderId="1627">
      <alignment horizontal="left" vertical="center"/>
    </xf>
    <xf numFmtId="0" fontId="108" fillId="0" borderId="1628">
      <alignment vertical="justify" wrapText="1"/>
    </xf>
    <xf numFmtId="0" fontId="396" fillId="86" borderId="1653" applyNumberFormat="0" applyAlignment="0" applyProtection="0"/>
    <xf numFmtId="3" fontId="9" fillId="2" borderId="1626" applyNumberFormat="0" applyFont="0" applyFill="0" applyBorder="0" applyAlignment="0" applyProtection="0">
      <alignment horizontal="center" vertical="center" wrapText="1"/>
    </xf>
    <xf numFmtId="0" fontId="20" fillId="0" borderId="1610">
      <alignment horizontal="left" vertical="center"/>
    </xf>
    <xf numFmtId="0" fontId="350" fillId="82" borderId="0" applyNumberFormat="0" applyBorder="0" applyAlignment="0" applyProtection="0"/>
    <xf numFmtId="0" fontId="20" fillId="0" borderId="1457">
      <alignment horizontal="left" vertical="center"/>
    </xf>
    <xf numFmtId="0" fontId="419" fillId="86" borderId="1496" applyNumberFormat="0" applyAlignment="0" applyProtection="0">
      <alignment vertical="center"/>
    </xf>
    <xf numFmtId="0" fontId="20" fillId="0" borderId="1505">
      <alignment horizontal="left" vertical="center"/>
    </xf>
    <xf numFmtId="0" fontId="413" fillId="73" borderId="1397" applyNumberFormat="0" applyAlignment="0" applyProtection="0">
      <alignment vertical="center"/>
    </xf>
    <xf numFmtId="0" fontId="406" fillId="86" borderId="1440" applyNumberFormat="0" applyAlignment="0" applyProtection="0">
      <alignment vertical="center"/>
    </xf>
    <xf numFmtId="0" fontId="20" fillId="0" borderId="1498">
      <alignment horizontal="left" vertical="center"/>
    </xf>
    <xf numFmtId="0" fontId="419" fillId="86" borderId="1524" applyNumberFormat="0" applyAlignment="0" applyProtection="0">
      <alignment vertical="center"/>
    </xf>
    <xf numFmtId="0" fontId="413" fillId="73" borderId="1440" applyNumberFormat="0" applyAlignment="0" applyProtection="0">
      <alignment vertical="center"/>
    </xf>
    <xf numFmtId="0" fontId="20" fillId="0" borderId="1464">
      <alignment horizontal="left" vertical="center"/>
    </xf>
    <xf numFmtId="0" fontId="9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0" fontId="8" fillId="52" borderId="706" applyNumberFormat="0" applyFont="0" applyAlignment="0" applyProtection="0"/>
    <xf numFmtId="0" fontId="396" fillId="86" borderId="811" applyNumberFormat="0" applyAlignment="0" applyProtection="0"/>
    <xf numFmtId="0" fontId="212" fillId="0" borderId="0">
      <alignment vertical="center"/>
    </xf>
    <xf numFmtId="0" fontId="377" fillId="86" borderId="1537" applyNumberFormat="0" applyAlignment="0" applyProtection="0"/>
    <xf numFmtId="0" fontId="377" fillId="86" borderId="1687" applyNumberFormat="0" applyAlignment="0" applyProtection="0"/>
    <xf numFmtId="0" fontId="377" fillId="86" borderId="981" applyNumberFormat="0" applyAlignment="0" applyProtection="0"/>
    <xf numFmtId="0" fontId="377" fillId="86" borderId="802" applyNumberFormat="0" applyAlignment="0" applyProtection="0"/>
    <xf numFmtId="0" fontId="263" fillId="61" borderId="692" applyNumberFormat="0" applyAlignment="0" applyProtection="0"/>
    <xf numFmtId="0" fontId="20" fillId="0" borderId="1175">
      <alignment horizontal="left" vertical="center"/>
    </xf>
    <xf numFmtId="0" fontId="377" fillId="86" borderId="1433" applyNumberFormat="0" applyAlignment="0" applyProtection="0"/>
    <xf numFmtId="0" fontId="377" fillId="86" borderId="1157" applyNumberFormat="0" applyAlignment="0" applyProtection="0"/>
    <xf numFmtId="0" fontId="413" fillId="73" borderId="1007" applyNumberFormat="0" applyAlignment="0" applyProtection="0">
      <alignment vertical="center"/>
    </xf>
    <xf numFmtId="0" fontId="20" fillId="0" borderId="920">
      <alignment horizontal="left" vertical="center"/>
    </xf>
    <xf numFmtId="0" fontId="412" fillId="0" borderId="972" applyNumberFormat="0" applyFill="0" applyAlignment="0" applyProtection="0">
      <alignment vertical="center"/>
    </xf>
    <xf numFmtId="0" fontId="20" fillId="0" borderId="949">
      <alignment horizontal="left" vertical="center"/>
    </xf>
    <xf numFmtId="0" fontId="396" fillId="86" borderId="1072" applyNumberFormat="0" applyAlignment="0" applyProtection="0"/>
    <xf numFmtId="0" fontId="406" fillId="86" borderId="1022" applyNumberFormat="0" applyAlignment="0" applyProtection="0">
      <alignment vertical="center"/>
    </xf>
    <xf numFmtId="37" fontId="108" fillId="0" borderId="1776" applyAlignment="0"/>
    <xf numFmtId="0" fontId="377" fillId="86" borderId="1644" applyNumberFormat="0" applyAlignment="0" applyProtection="0"/>
    <xf numFmtId="0" fontId="377" fillId="86" borderId="1461" applyNumberFormat="0" applyAlignment="0" applyProtection="0"/>
    <xf numFmtId="0" fontId="419" fillId="86" borderId="707" applyNumberFormat="0" applyAlignment="0" applyProtection="0">
      <alignment vertical="center"/>
    </xf>
    <xf numFmtId="0" fontId="396" fillId="86" borderId="776" applyNumberFormat="0" applyAlignment="0" applyProtection="0"/>
    <xf numFmtId="37" fontId="108" fillId="0" borderId="766" applyAlignment="0"/>
    <xf numFmtId="0" fontId="406" fillId="86" borderId="802" applyNumberFormat="0" applyAlignment="0" applyProtection="0">
      <alignment vertical="center"/>
    </xf>
    <xf numFmtId="245" fontId="20" fillId="0" borderId="709">
      <alignment horizontal="left" vertical="center"/>
    </xf>
    <xf numFmtId="37" fontId="108" fillId="0" borderId="830" applyAlignment="0"/>
    <xf numFmtId="0" fontId="396" fillId="86" borderId="728" applyNumberFormat="0" applyAlignment="0" applyProtection="0"/>
    <xf numFmtId="37" fontId="108" fillId="0" borderId="649" applyAlignment="0"/>
    <xf numFmtId="37" fontId="108" fillId="0" borderId="691" applyAlignment="0"/>
    <xf numFmtId="0" fontId="406" fillId="86" borderId="705" applyNumberFormat="0" applyAlignment="0" applyProtection="0">
      <alignment vertical="center"/>
    </xf>
    <xf numFmtId="3" fontId="9" fillId="2" borderId="687" applyNumberFormat="0" applyFont="0" applyFill="0" applyBorder="0" applyAlignment="0" applyProtection="0">
      <alignment horizontal="center" vertical="center" wrapText="1"/>
    </xf>
    <xf numFmtId="37" fontId="108" fillId="0" borderId="774" applyAlignment="0"/>
    <xf numFmtId="0" fontId="8" fillId="52" borderId="685" applyNumberFormat="0" applyFont="0" applyAlignment="0" applyProtection="0"/>
    <xf numFmtId="0" fontId="349" fillId="87" borderId="607" applyNumberFormat="0" applyFont="0" applyAlignment="0" applyProtection="0"/>
    <xf numFmtId="0" fontId="377" fillId="86" borderId="817" applyNumberFormat="0" applyAlignment="0" applyProtection="0"/>
    <xf numFmtId="3" fontId="9" fillId="2" borderId="679" applyNumberFormat="0" applyFont="0" applyFill="0" applyBorder="0" applyAlignment="0" applyProtection="0">
      <alignment horizontal="center" vertical="center" wrapText="1"/>
    </xf>
    <xf numFmtId="0" fontId="413" fillId="73" borderId="606" applyNumberFormat="0" applyAlignment="0" applyProtection="0">
      <alignment vertical="center"/>
    </xf>
    <xf numFmtId="0" fontId="377" fillId="86" borderId="606" applyNumberFormat="0" applyAlignment="0" applyProtection="0"/>
    <xf numFmtId="0" fontId="349" fillId="87" borderId="706" applyNumberFormat="0" applyFont="0" applyAlignment="0" applyProtection="0"/>
    <xf numFmtId="0" fontId="20" fillId="0" borderId="1380">
      <alignment horizontal="left" vertical="center"/>
    </xf>
    <xf numFmtId="0" fontId="20" fillId="0" borderId="1633">
      <alignment horizontal="left" vertical="center"/>
    </xf>
    <xf numFmtId="245" fontId="20" fillId="0" borderId="1648">
      <alignment horizontal="left" vertical="center"/>
    </xf>
    <xf numFmtId="3" fontId="9" fillId="2" borderId="1236" applyNumberFormat="0" applyFont="0" applyFill="0" applyBorder="0" applyAlignment="0" applyProtection="0">
      <alignment horizontal="center" vertical="center" wrapText="1"/>
    </xf>
    <xf numFmtId="3" fontId="9" fillId="2" borderId="1167" applyNumberFormat="0" applyFont="0" applyFill="0" applyBorder="0" applyAlignment="0" applyProtection="0">
      <alignment horizontal="center" vertical="center" wrapText="1"/>
    </xf>
    <xf numFmtId="0" fontId="377" fillId="86" borderId="1290" applyNumberFormat="0" applyAlignment="0" applyProtection="0"/>
    <xf numFmtId="37" fontId="108" fillId="0" borderId="910" applyAlignment="0"/>
    <xf numFmtId="0" fontId="419" fillId="86" borderId="1044" applyNumberFormat="0" applyAlignment="0" applyProtection="0">
      <alignment vertical="center"/>
    </xf>
    <xf numFmtId="0" fontId="20" fillId="0" borderId="1003">
      <alignment horizontal="left" vertical="center"/>
    </xf>
    <xf numFmtId="37" fontId="108" fillId="0" borderId="1034" applyAlignment="0"/>
    <xf numFmtId="0" fontId="412" fillId="0" borderId="943" applyNumberFormat="0" applyFill="0" applyAlignment="0" applyProtection="0">
      <alignment vertical="center"/>
    </xf>
    <xf numFmtId="3" fontId="9" fillId="2" borderId="1030" applyNumberFormat="0" applyFont="0" applyFill="0" applyBorder="0" applyAlignment="0" applyProtection="0">
      <alignment horizontal="center" vertical="center" wrapText="1"/>
    </xf>
    <xf numFmtId="0" fontId="350" fillId="82" borderId="0" applyNumberFormat="0" applyBorder="0" applyAlignment="0" applyProtection="0"/>
    <xf numFmtId="37" fontId="108" fillId="0" borderId="1643" applyAlignment="0"/>
    <xf numFmtId="0" fontId="108" fillId="0" borderId="1732">
      <alignment vertical="justify" wrapText="1"/>
    </xf>
    <xf numFmtId="0" fontId="274" fillId="61" borderId="1688" applyNumberFormat="0" applyAlignment="0" applyProtection="0"/>
    <xf numFmtId="3" fontId="9" fillId="2" borderId="1613" applyNumberFormat="0" applyFont="0" applyFill="0" applyBorder="0" applyAlignment="0" applyProtection="0">
      <alignment horizontal="center" vertical="center" wrapText="1"/>
    </xf>
    <xf numFmtId="0" fontId="20" fillId="0" borderId="1704">
      <alignment horizontal="left" vertical="center"/>
    </xf>
    <xf numFmtId="0" fontId="263" fillId="61" borderId="1735" applyNumberFormat="0" applyAlignment="0" applyProtection="0"/>
    <xf numFmtId="0" fontId="20" fillId="0" borderId="1723">
      <alignment horizontal="left" vertical="center"/>
    </xf>
    <xf numFmtId="0" fontId="377" fillId="86" borderId="1637" applyNumberFormat="0" applyAlignment="0" applyProtection="0"/>
    <xf numFmtId="0" fontId="274" fillId="61" borderId="1631" applyNumberFormat="0" applyAlignment="0" applyProtection="0"/>
    <xf numFmtId="0" fontId="20" fillId="0" borderId="1429">
      <alignment horizontal="left" vertical="center"/>
    </xf>
    <xf numFmtId="0" fontId="20" fillId="0" borderId="709">
      <alignment horizontal="left" vertical="center"/>
    </xf>
    <xf numFmtId="0" fontId="396" fillId="86" borderId="1044" applyNumberFormat="0" applyAlignment="0" applyProtection="0"/>
    <xf numFmtId="37" fontId="108" fillId="0" borderId="916" applyAlignment="0"/>
    <xf numFmtId="0" fontId="412" fillId="0" borderId="1747" applyNumberFormat="0" applyFill="0" applyAlignment="0" applyProtection="0">
      <alignment vertical="center"/>
    </xf>
    <xf numFmtId="0" fontId="20" fillId="0" borderId="688">
      <alignment horizontal="left" vertical="center"/>
    </xf>
    <xf numFmtId="0" fontId="377" fillId="86" borderId="713" applyNumberFormat="0" applyAlignment="0" applyProtection="0"/>
    <xf numFmtId="245" fontId="20" fillId="0" borderId="716">
      <alignment horizontal="left" vertical="center"/>
    </xf>
    <xf numFmtId="37" fontId="108" fillId="0" borderId="1143" applyAlignment="0"/>
    <xf numFmtId="0" fontId="413" fillId="73" borderId="1544" applyNumberFormat="0" applyAlignment="0" applyProtection="0">
      <alignment vertical="center"/>
    </xf>
    <xf numFmtId="37" fontId="108" fillId="0" borderId="1501" applyAlignment="0"/>
    <xf numFmtId="0" fontId="20" fillId="0" borderId="695">
      <alignment horizontal="left" vertical="center"/>
    </xf>
    <xf numFmtId="268" fontId="6" fillId="0" borderId="0" applyFont="0" applyFill="0" applyBorder="0" applyAlignment="0" applyProtection="0">
      <alignment vertical="center"/>
    </xf>
    <xf numFmtId="0" fontId="274" fillId="61" borderId="1215" applyNumberFormat="0" applyAlignment="0" applyProtection="0"/>
    <xf numFmtId="0" fontId="20" fillId="0" borderId="680">
      <alignment horizontal="left" vertical="center"/>
    </xf>
    <xf numFmtId="0" fontId="274" fillId="61" borderId="832" applyNumberFormat="0" applyAlignment="0" applyProtection="0"/>
    <xf numFmtId="0" fontId="377" fillId="86" borderId="705" applyNumberFormat="0" applyAlignment="0" applyProtection="0"/>
    <xf numFmtId="0" fontId="396" fillId="86" borderId="755" applyNumberFormat="0" applyAlignment="0" applyProtection="0"/>
    <xf numFmtId="0" fontId="20" fillId="0" borderId="730">
      <alignment horizontal="left" vertical="center"/>
    </xf>
    <xf numFmtId="0" fontId="20" fillId="0" borderId="1038">
      <alignment horizontal="left" vertical="center"/>
    </xf>
    <xf numFmtId="0" fontId="274" fillId="61" borderId="968" applyNumberFormat="0" applyAlignment="0" applyProtection="0"/>
    <xf numFmtId="37" fontId="108" fillId="0" borderId="980" applyAlignment="0"/>
    <xf numFmtId="0" fontId="20" fillId="0" borderId="900">
      <alignment horizontal="left" vertical="center"/>
    </xf>
    <xf numFmtId="0" fontId="396" fillId="86" borderId="1001" applyNumberFormat="0" applyAlignment="0" applyProtection="0"/>
    <xf numFmtId="0" fontId="413" fillId="73" borderId="994" applyNumberFormat="0" applyAlignment="0" applyProtection="0">
      <alignment vertical="center"/>
    </xf>
    <xf numFmtId="0" fontId="274" fillId="61" borderId="926" applyNumberFormat="0" applyAlignment="0" applyProtection="0"/>
    <xf numFmtId="297" fontId="9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0" fillId="0" borderId="701">
      <alignment horizontal="left" vertical="center"/>
    </xf>
    <xf numFmtId="0" fontId="20" fillId="0" borderId="650">
      <alignment horizontal="left" vertical="center"/>
    </xf>
    <xf numFmtId="245" fontId="20" fillId="0" borderId="650">
      <alignment horizontal="left" vertical="center"/>
    </xf>
    <xf numFmtId="3" fontId="9" fillId="2" borderId="797" applyNumberFormat="0" applyFont="0" applyFill="0" applyBorder="0" applyAlignment="0" applyProtection="0">
      <alignment horizontal="center" vertical="center" wrapText="1"/>
    </xf>
    <xf numFmtId="0" fontId="20" fillId="0" borderId="813">
      <alignment horizontal="left" vertical="center"/>
    </xf>
    <xf numFmtId="0" fontId="377" fillId="86" borderId="727" applyNumberFormat="0" applyAlignment="0" applyProtection="0"/>
    <xf numFmtId="0" fontId="108" fillId="0" borderId="1135">
      <alignment vertical="justify" wrapText="1"/>
    </xf>
    <xf numFmtId="0" fontId="20" fillId="0" borderId="1271">
      <alignment horizontal="left" vertical="center"/>
    </xf>
    <xf numFmtId="0" fontId="20" fillId="0" borderId="970">
      <alignment horizontal="left" vertical="center"/>
    </xf>
    <xf numFmtId="3" fontId="9" fillId="2" borderId="1476" applyNumberFormat="0" applyFont="0" applyFill="0" applyBorder="0" applyAlignment="0" applyProtection="0">
      <alignment horizontal="center" vertical="center" wrapText="1"/>
    </xf>
    <xf numFmtId="245" fontId="20" fillId="0" borderId="920">
      <alignment horizontal="left" vertical="center"/>
    </xf>
    <xf numFmtId="245" fontId="212" fillId="0" borderId="0">
      <alignment vertical="center"/>
    </xf>
    <xf numFmtId="3" fontId="9" fillId="2" borderId="790" applyNumberFormat="0" applyFont="0" applyFill="0" applyBorder="0" applyAlignment="0" applyProtection="0">
      <alignment horizontal="center" vertical="center" wrapText="1"/>
    </xf>
    <xf numFmtId="0" fontId="274" fillId="61" borderId="530" applyNumberFormat="0" applyAlignment="0" applyProtection="0"/>
    <xf numFmtId="0" fontId="20" fillId="0" borderId="935">
      <alignment horizontal="left" vertical="center"/>
    </xf>
    <xf numFmtId="0" fontId="412" fillId="0" borderId="885" applyNumberFormat="0" applyFill="0" applyAlignment="0" applyProtection="0">
      <alignment vertical="center"/>
    </xf>
    <xf numFmtId="0" fontId="419" fillId="86" borderId="1448" applyNumberFormat="0" applyAlignment="0" applyProtection="0">
      <alignment vertical="center"/>
    </xf>
    <xf numFmtId="0" fontId="20" fillId="0" borderId="723">
      <alignment horizontal="left" vertical="center"/>
    </xf>
    <xf numFmtId="245" fontId="20" fillId="0" borderId="941">
      <alignment horizontal="left" vertical="center"/>
    </xf>
    <xf numFmtId="0" fontId="20" fillId="0" borderId="920">
      <alignment horizontal="left" vertical="center"/>
    </xf>
    <xf numFmtId="0" fontId="396" fillId="86" borderId="735" applyNumberFormat="0" applyAlignment="0" applyProtection="0"/>
    <xf numFmtId="37" fontId="108" fillId="0" borderId="923" applyAlignment="0"/>
    <xf numFmtId="0" fontId="20" fillId="0" borderId="1196">
      <alignment horizontal="left" vertical="center"/>
    </xf>
    <xf numFmtId="9" fontId="212" fillId="0" borderId="0" applyFont="0" applyFill="0" applyBorder="0" applyAlignment="0" applyProtection="0">
      <alignment vertical="center"/>
    </xf>
    <xf numFmtId="0" fontId="419" fillId="86" borderId="1391" applyNumberFormat="0" applyAlignment="0" applyProtection="0">
      <alignment vertical="center"/>
    </xf>
    <xf numFmtId="0" fontId="263" fillId="61" borderId="1502" applyNumberFormat="0" applyAlignment="0" applyProtection="0"/>
    <xf numFmtId="0" fontId="20" fillId="0" borderId="1614">
      <alignment horizontal="left" vertical="center"/>
    </xf>
    <xf numFmtId="0" fontId="20" fillId="0" borderId="1614">
      <alignment horizontal="left" vertical="center"/>
    </xf>
    <xf numFmtId="0" fontId="274" fillId="61" borderId="1145" applyNumberFormat="0" applyAlignment="0" applyProtection="0"/>
    <xf numFmtId="245" fontId="20" fillId="0" borderId="920">
      <alignment horizontal="left" vertical="center"/>
    </xf>
    <xf numFmtId="37" fontId="108" fillId="0" borderId="903" applyAlignment="0"/>
    <xf numFmtId="245" fontId="20" fillId="0" borderId="1140">
      <alignment horizontal="left" vertical="center"/>
    </xf>
    <xf numFmtId="0" fontId="20" fillId="0" borderId="1134">
      <alignment horizontal="left" vertical="center"/>
    </xf>
    <xf numFmtId="0" fontId="20" fillId="0" borderId="935">
      <alignment horizontal="left" vertical="center"/>
    </xf>
    <xf numFmtId="245" fontId="20" fillId="0" borderId="941">
      <alignment horizontal="left" vertical="center"/>
    </xf>
    <xf numFmtId="0" fontId="263" fillId="61" borderId="1522" applyNumberFormat="0" applyAlignment="0" applyProtection="0"/>
    <xf numFmtId="0" fontId="396" fillId="86" borderId="1625" applyNumberFormat="0" applyAlignment="0" applyProtection="0"/>
    <xf numFmtId="0" fontId="274" fillId="61" borderId="721" applyNumberFormat="0" applyAlignment="0" applyProtection="0"/>
    <xf numFmtId="0" fontId="412" fillId="0" borderId="1142" applyNumberFormat="0" applyFill="0" applyAlignment="0" applyProtection="0">
      <alignment vertical="center"/>
    </xf>
    <xf numFmtId="0" fontId="396" fillId="86" borderId="707" applyNumberFormat="0" applyAlignment="0" applyProtection="0"/>
    <xf numFmtId="9" fontId="6" fillId="0" borderId="0" applyFont="0" applyFill="0" applyBorder="0" applyAlignment="0" applyProtection="0">
      <alignment vertical="center"/>
    </xf>
    <xf numFmtId="0" fontId="263" fillId="61" borderId="1144" applyNumberFormat="0" applyAlignment="0" applyProtection="0"/>
    <xf numFmtId="9" fontId="212" fillId="0" borderId="0" applyFont="0" applyFill="0" applyBorder="0" applyAlignment="0" applyProtection="0">
      <alignment vertical="center"/>
    </xf>
    <xf numFmtId="245" fontId="20" fillId="0" borderId="1614">
      <alignment horizontal="left" vertical="center"/>
    </xf>
    <xf numFmtId="0" fontId="377" fillId="86" borderId="1665" applyNumberFormat="0" applyAlignment="0" applyProtection="0"/>
    <xf numFmtId="0" fontId="263" fillId="61" borderId="824" applyNumberFormat="0" applyAlignment="0" applyProtection="0"/>
    <xf numFmtId="0" fontId="20" fillId="0" borderId="1147">
      <alignment horizontal="left" vertical="center"/>
    </xf>
    <xf numFmtId="0" fontId="20" fillId="0" borderId="798">
      <alignment horizontal="left" vertical="center"/>
    </xf>
    <xf numFmtId="0" fontId="349" fillId="87" borderId="946" applyNumberFormat="0" applyFont="0" applyAlignment="0" applyProtection="0"/>
    <xf numFmtId="245" fontId="20" fillId="0" borderId="730">
      <alignment horizontal="left" vertical="center"/>
    </xf>
    <xf numFmtId="0" fontId="419" fillId="86" borderId="647" applyNumberFormat="0" applyAlignment="0" applyProtection="0">
      <alignment vertical="center"/>
    </xf>
    <xf numFmtId="245" fontId="9" fillId="0" borderId="0"/>
    <xf numFmtId="245" fontId="171" fillId="0" borderId="0"/>
    <xf numFmtId="3" fontId="9" fillId="2" borderId="694" applyNumberFormat="0" applyFont="0" applyFill="0" applyBorder="0" applyAlignment="0" applyProtection="0">
      <alignment horizontal="center" vertical="center" wrapText="1"/>
    </xf>
    <xf numFmtId="0" fontId="263" fillId="61" borderId="838" applyNumberFormat="0" applyAlignment="0" applyProtection="0"/>
    <xf numFmtId="0" fontId="413" fillId="73" borderId="817" applyNumberFormat="0" applyAlignment="0" applyProtection="0">
      <alignment vertical="center"/>
    </xf>
    <xf numFmtId="0" fontId="8" fillId="52" borderId="768" applyNumberFormat="0" applyFont="0" applyAlignment="0" applyProtection="0"/>
    <xf numFmtId="3" fontId="9" fillId="2" borderId="770" applyNumberFormat="0" applyFont="0" applyFill="0" applyBorder="0" applyAlignment="0" applyProtection="0">
      <alignment horizontal="center" vertical="center" wrapText="1"/>
    </xf>
    <xf numFmtId="0" fontId="20" fillId="0" borderId="1160">
      <alignment horizontal="left" vertical="center"/>
    </xf>
    <xf numFmtId="0" fontId="20" fillId="0" borderId="949">
      <alignment horizontal="left" vertical="center"/>
    </xf>
    <xf numFmtId="0" fontId="412" fillId="0" borderId="922" applyNumberFormat="0" applyFill="0" applyAlignment="0" applyProtection="0">
      <alignment vertical="center"/>
    </xf>
    <xf numFmtId="0" fontId="419" fillId="86" borderId="975" applyNumberFormat="0" applyAlignment="0" applyProtection="0">
      <alignment vertical="center"/>
    </xf>
    <xf numFmtId="0" fontId="413" fillId="73" borderId="974" applyNumberFormat="0" applyAlignment="0" applyProtection="0">
      <alignment vertical="center"/>
    </xf>
    <xf numFmtId="0" fontId="108" fillId="0" borderId="901">
      <alignment vertical="justify" wrapText="1"/>
    </xf>
    <xf numFmtId="0" fontId="20" fillId="0" borderId="949">
      <alignment horizontal="left" vertical="center"/>
    </xf>
    <xf numFmtId="0" fontId="396" fillId="86" borderId="1079" applyNumberFormat="0" applyAlignment="0" applyProtection="0"/>
    <xf numFmtId="0" fontId="20" fillId="0" borderId="920">
      <alignment horizontal="left" vertical="center"/>
    </xf>
    <xf numFmtId="0" fontId="406" fillId="86" borderId="1207" applyNumberFormat="0" applyAlignment="0" applyProtection="0">
      <alignment vertical="center"/>
    </xf>
    <xf numFmtId="0" fontId="20" fillId="0" borderId="1175">
      <alignment horizontal="left" vertical="center"/>
    </xf>
    <xf numFmtId="0" fontId="20" fillId="0" borderId="650">
      <alignment horizontal="left" vertical="center"/>
    </xf>
    <xf numFmtId="245" fontId="20" fillId="0" borderId="650">
      <alignment horizontal="left" vertical="center"/>
    </xf>
    <xf numFmtId="0" fontId="20" fillId="0" borderId="695">
      <alignment horizontal="left" vertical="center"/>
    </xf>
    <xf numFmtId="0" fontId="20" fillId="0" borderId="1498">
      <alignment horizontal="left" vertical="center"/>
    </xf>
    <xf numFmtId="0" fontId="20" fillId="0" borderId="1620">
      <alignment horizontal="left"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3" fontId="9" fillId="2" borderId="1654" applyNumberFormat="0" applyFont="0" applyFill="0" applyBorder="0" applyAlignment="0" applyProtection="0">
      <alignment horizontal="center" vertical="center" wrapText="1"/>
    </xf>
    <xf numFmtId="9" fontId="212" fillId="0" borderId="0" applyFont="0" applyFill="0" applyBorder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0" fontId="20" fillId="0" borderId="1683">
      <alignment horizontal="left" vertical="center"/>
    </xf>
    <xf numFmtId="0" fontId="20" fillId="0" borderId="1147">
      <alignment horizontal="left" vertical="center"/>
    </xf>
    <xf numFmtId="0" fontId="20" fillId="0" borderId="1074">
      <alignment horizontal="left" vertical="center"/>
    </xf>
    <xf numFmtId="0" fontId="20" fillId="0" borderId="941">
      <alignment horizontal="left" vertical="center"/>
    </xf>
    <xf numFmtId="245" fontId="20" fillId="0" borderId="1620">
      <alignment horizontal="left" vertical="center"/>
    </xf>
    <xf numFmtId="0" fontId="377" fillId="86" borderId="1652" applyNumberFormat="0" applyAlignment="0" applyProtection="0"/>
    <xf numFmtId="0" fontId="20" fillId="0" borderId="1147">
      <alignment horizontal="left" vertical="center"/>
    </xf>
    <xf numFmtId="0" fontId="20" fillId="0" borderId="763">
      <alignment horizontal="left" vertical="center"/>
    </xf>
    <xf numFmtId="0" fontId="20" fillId="0" borderId="941">
      <alignment horizontal="left" vertical="center"/>
    </xf>
    <xf numFmtId="0" fontId="20" fillId="0" borderId="1147">
      <alignment horizontal="left" vertical="center"/>
    </xf>
    <xf numFmtId="37" fontId="108" fillId="0" borderId="980" applyAlignment="0"/>
    <xf numFmtId="0" fontId="20" fillId="0" borderId="935">
      <alignment horizontal="left" vertical="center"/>
    </xf>
    <xf numFmtId="0" fontId="413" fillId="73" borderId="1762" applyNumberFormat="0" applyAlignment="0" applyProtection="0">
      <alignment vertical="center"/>
    </xf>
    <xf numFmtId="245" fontId="20" fillId="0" borderId="1620">
      <alignment horizontal="left" vertical="center"/>
    </xf>
    <xf numFmtId="0" fontId="20" fillId="0" borderId="941">
      <alignment horizontal="left" vertical="center"/>
    </xf>
    <xf numFmtId="0" fontId="20" fillId="0" borderId="1147">
      <alignment horizontal="left" vertical="center"/>
    </xf>
    <xf numFmtId="37" fontId="108" fillId="0" borderId="1041" applyAlignment="0"/>
    <xf numFmtId="0" fontId="20" fillId="0" borderId="798">
      <alignment horizontal="left" vertical="center"/>
    </xf>
    <xf numFmtId="0" fontId="20" fillId="0" borderId="1620">
      <alignment horizontal="left" vertical="center"/>
    </xf>
    <xf numFmtId="0" fontId="20" fillId="0" borderId="941">
      <alignment horizontal="left" vertical="center"/>
    </xf>
    <xf numFmtId="0" fontId="20" fillId="0" borderId="997">
      <alignment horizontal="left" vertical="center"/>
    </xf>
    <xf numFmtId="0" fontId="20" fillId="0" borderId="1147">
      <alignment horizontal="left" vertical="center"/>
    </xf>
    <xf numFmtId="0" fontId="20" fillId="0" borderId="941">
      <alignment horizontal="left" vertical="center"/>
    </xf>
    <xf numFmtId="3" fontId="9" fillId="2" borderId="889" applyNumberFormat="0" applyFont="0" applyFill="0" applyBorder="0" applyAlignment="0" applyProtection="0">
      <alignment horizontal="center" vertical="center" wrapText="1"/>
    </xf>
    <xf numFmtId="0" fontId="413" fillId="73" borderId="1042" applyNumberFormat="0" applyAlignment="0" applyProtection="0">
      <alignment vertical="center"/>
    </xf>
    <xf numFmtId="0" fontId="20" fillId="0" borderId="1147">
      <alignment horizontal="left" vertical="center"/>
    </xf>
    <xf numFmtId="9" fontId="212" fillId="0" borderId="0" applyFont="0" applyFill="0" applyBorder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0" fontId="419" fillId="86" borderId="769" applyNumberFormat="0" applyAlignment="0" applyProtection="0">
      <alignment vertical="center"/>
    </xf>
    <xf numFmtId="0" fontId="20" fillId="0" borderId="977">
      <alignment horizontal="left" vertical="center"/>
    </xf>
    <xf numFmtId="0" fontId="20" fillId="0" borderId="1620">
      <alignment horizontal="left" vertical="center"/>
    </xf>
    <xf numFmtId="0" fontId="20" fillId="0" borderId="771">
      <alignment horizontal="left" vertical="center"/>
    </xf>
    <xf numFmtId="9" fontId="212" fillId="0" borderId="0" applyFont="0" applyFill="0" applyBorder="0" applyAlignment="0" applyProtection="0">
      <alignment vertical="center"/>
    </xf>
    <xf numFmtId="0" fontId="396" fillId="86" borderId="1756" applyNumberFormat="0" applyAlignment="0" applyProtection="0"/>
    <xf numFmtId="37" fontId="108" fillId="0" borderId="897" applyAlignment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11" fillId="0" borderId="0">
      <alignment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8" fillId="0" borderId="13">
      <alignment vertical="justify" wrapText="1"/>
    </xf>
    <xf numFmtId="0" fontId="234" fillId="0" borderId="0" applyNumberFormat="0" applyFill="0" applyBorder="0" applyAlignment="0" applyProtection="0">
      <alignment vertical="center"/>
    </xf>
    <xf numFmtId="0" fontId="211" fillId="0" borderId="0">
      <alignment vertical="center"/>
    </xf>
    <xf numFmtId="0" fontId="263" fillId="61" borderId="146" applyNumberFormat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274" fillId="61" borderId="151" applyNumberFormat="0" applyAlignment="0" applyProtection="0"/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8" fillId="52" borderId="150" applyNumberFormat="0" applyFont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06" fillId="86" borderId="146" applyNumberFormat="0" applyAlignment="0" applyProtection="0">
      <alignment vertical="center"/>
    </xf>
    <xf numFmtId="0" fontId="8" fillId="87" borderId="150" applyNumberFormat="0" applyFont="0" applyAlignment="0" applyProtection="0">
      <alignment vertical="center"/>
    </xf>
    <xf numFmtId="0" fontId="412" fillId="0" borderId="152" applyNumberFormat="0" applyFill="0" applyAlignment="0" applyProtection="0">
      <alignment vertical="center"/>
    </xf>
    <xf numFmtId="0" fontId="413" fillId="73" borderId="146" applyNumberFormat="0" applyAlignment="0" applyProtection="0">
      <alignment vertical="center"/>
    </xf>
    <xf numFmtId="0" fontId="419" fillId="86" borderId="151" applyNumberFormat="0" applyAlignment="0" applyProtection="0">
      <alignment vertical="center"/>
    </xf>
    <xf numFmtId="0" fontId="3" fillId="0" borderId="0">
      <alignment vertical="center"/>
    </xf>
    <xf numFmtId="245" fontId="20" fillId="0" borderId="171">
      <alignment horizontal="left" vertical="center"/>
    </xf>
    <xf numFmtId="0" fontId="3" fillId="0" borderId="0">
      <alignment vertical="center"/>
    </xf>
    <xf numFmtId="0" fontId="3" fillId="0" borderId="0">
      <alignment vertical="center"/>
    </xf>
    <xf numFmtId="37" fontId="108" fillId="0" borderId="106" applyAlignment="0"/>
    <xf numFmtId="0" fontId="3" fillId="0" borderId="0">
      <alignment vertical="center"/>
    </xf>
    <xf numFmtId="3" fontId="9" fillId="2" borderId="167" applyNumberFormat="0" applyFont="0" applyFill="0" applyBorder="0" applyAlignment="0" applyProtection="0">
      <alignment horizontal="center" vertical="center" wrapText="1"/>
    </xf>
    <xf numFmtId="0" fontId="377" fillId="86" borderId="146" applyNumberFormat="0" applyAlignment="0" applyProtection="0"/>
    <xf numFmtId="0" fontId="349" fillId="87" borderId="150" applyNumberFormat="0" applyFont="0" applyAlignment="0" applyProtection="0"/>
    <xf numFmtId="0" fontId="396" fillId="86" borderId="151" applyNumberFormat="0" applyAlignment="0" applyProtection="0"/>
    <xf numFmtId="245" fontId="20" fillId="0" borderId="171">
      <alignment horizontal="left" vertical="center"/>
    </xf>
    <xf numFmtId="0" fontId="3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9" fontId="6" fillId="0" borderId="0" applyFont="0" applyFill="0" applyBorder="0" applyAlignment="0" applyProtection="0">
      <alignment vertical="center"/>
    </xf>
    <xf numFmtId="245" fontId="20" fillId="0" borderId="171">
      <alignment horizontal="left" vertical="center"/>
    </xf>
    <xf numFmtId="245" fontId="20" fillId="0" borderId="171">
      <alignment horizontal="left"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3" fillId="0" borderId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3" fillId="23" borderId="0" applyNumberFormat="0" applyBorder="0" applyAlignment="0" applyProtection="0">
      <alignment vertical="center"/>
    </xf>
    <xf numFmtId="0" fontId="20" fillId="0" borderId="1210">
      <alignment horizontal="left" vertical="center"/>
    </xf>
    <xf numFmtId="3" fontId="9" fillId="2" borderId="893" applyNumberFormat="0" applyFont="0" applyFill="0" applyBorder="0" applyAlignment="0" applyProtection="0">
      <alignment horizontal="center" vertical="center" wrapText="1"/>
    </xf>
    <xf numFmtId="3" fontId="9" fillId="2" borderId="940" applyNumberFormat="0" applyFont="0" applyFill="0" applyBorder="0" applyAlignment="0" applyProtection="0">
      <alignment horizontal="center" vertical="center" wrapText="1"/>
    </xf>
    <xf numFmtId="0" fontId="396" fillId="86" borderId="1749" applyNumberFormat="0" applyAlignment="0" applyProtection="0"/>
    <xf numFmtId="0" fontId="377" fillId="86" borderId="146" applyNumberFormat="0" applyAlignment="0" applyProtection="0"/>
    <xf numFmtId="0" fontId="349" fillId="87" borderId="150" applyNumberFormat="0" applyFont="0" applyAlignment="0" applyProtection="0"/>
    <xf numFmtId="0" fontId="396" fillId="86" borderId="151" applyNumberFormat="0" applyAlignment="0" applyProtection="0"/>
    <xf numFmtId="37" fontId="108" fillId="0" borderId="106" applyAlignment="0"/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3" fontId="9" fillId="2" borderId="167" applyNumberFormat="0" applyFont="0" applyFill="0" applyBorder="0" applyAlignment="0" applyProtection="0">
      <alignment horizontal="center" vertical="center" wrapText="1"/>
    </xf>
    <xf numFmtId="0" fontId="20" fillId="0" borderId="1661">
      <alignment horizontal="left" vertical="center"/>
    </xf>
    <xf numFmtId="3" fontId="9" fillId="2" borderId="1369" applyNumberFormat="0" applyFont="0" applyFill="0" applyBorder="0" applyAlignment="0" applyProtection="0">
      <alignment horizontal="center" vertical="center" wrapText="1"/>
    </xf>
    <xf numFmtId="9" fontId="212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8" fillId="0" borderId="13">
      <alignment vertical="justify" wrapText="1"/>
    </xf>
    <xf numFmtId="0" fontId="3" fillId="0" borderId="0">
      <alignment vertical="center"/>
    </xf>
    <xf numFmtId="0" fontId="263" fillId="61" borderId="146" applyNumberFormat="0" applyAlignment="0" applyProtection="0"/>
    <xf numFmtId="0" fontId="3" fillId="0" borderId="0">
      <alignment vertical="center"/>
    </xf>
    <xf numFmtId="0" fontId="274" fillId="61" borderId="151" applyNumberFormat="0" applyAlignment="0" applyProtection="0"/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8" fillId="52" borderId="150" applyNumberFormat="0" applyFont="0" applyAlignment="0" applyProtection="0"/>
    <xf numFmtId="0" fontId="3" fillId="0" borderId="0">
      <alignment vertical="center"/>
    </xf>
    <xf numFmtId="0" fontId="406" fillId="86" borderId="146" applyNumberFormat="0" applyAlignment="0" applyProtection="0">
      <alignment vertical="center"/>
    </xf>
    <xf numFmtId="0" fontId="8" fillId="87" borderId="150" applyNumberFormat="0" applyFont="0" applyAlignment="0" applyProtection="0">
      <alignment vertical="center"/>
    </xf>
    <xf numFmtId="0" fontId="412" fillId="0" borderId="152" applyNumberFormat="0" applyFill="0" applyAlignment="0" applyProtection="0">
      <alignment vertical="center"/>
    </xf>
    <xf numFmtId="0" fontId="413" fillId="73" borderId="146" applyNumberFormat="0" applyAlignment="0" applyProtection="0">
      <alignment vertical="center"/>
    </xf>
    <xf numFmtId="0" fontId="419" fillId="86" borderId="151" applyNumberFormat="0" applyAlignment="0" applyProtection="0">
      <alignment vertical="center"/>
    </xf>
    <xf numFmtId="245" fontId="20" fillId="0" borderId="171">
      <alignment horizontal="left" vertical="center"/>
    </xf>
    <xf numFmtId="0" fontId="377" fillId="86" borderId="146" applyNumberFormat="0" applyAlignment="0" applyProtection="0"/>
    <xf numFmtId="0" fontId="349" fillId="87" borderId="150" applyNumberFormat="0" applyFont="0" applyAlignment="0" applyProtection="0"/>
    <xf numFmtId="0" fontId="396" fillId="86" borderId="151" applyNumberFormat="0" applyAlignment="0" applyProtection="0"/>
    <xf numFmtId="245" fontId="20" fillId="0" borderId="171">
      <alignment horizontal="left"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245" fontId="20" fillId="0" borderId="171">
      <alignment horizontal="left" vertical="center"/>
    </xf>
    <xf numFmtId="245" fontId="20" fillId="0" borderId="171">
      <alignment horizontal="left" vertical="center"/>
    </xf>
    <xf numFmtId="0" fontId="20" fillId="0" borderId="285">
      <alignment horizontal="left" vertical="center"/>
    </xf>
    <xf numFmtId="0" fontId="412" fillId="0" borderId="358" applyNumberFormat="0" applyFill="0" applyAlignment="0" applyProtection="0">
      <alignment vertical="center"/>
    </xf>
    <xf numFmtId="0" fontId="349" fillId="87" borderId="228" applyNumberFormat="0" applyFont="0" applyAlignment="0" applyProtection="0"/>
    <xf numFmtId="0" fontId="263" fillId="61" borderId="146" applyNumberFormat="0" applyAlignment="0" applyProtection="0"/>
    <xf numFmtId="0" fontId="20" fillId="0" borderId="342">
      <alignment horizontal="left" vertical="center"/>
    </xf>
    <xf numFmtId="0" fontId="274" fillId="61" borderId="151" applyNumberFormat="0" applyAlignment="0" applyProtection="0"/>
    <xf numFmtId="0" fontId="20" fillId="0" borderId="293">
      <alignment horizontal="left" vertical="center"/>
    </xf>
    <xf numFmtId="0" fontId="8" fillId="52" borderId="150" applyNumberFormat="0" applyFont="0" applyAlignment="0" applyProtection="0"/>
    <xf numFmtId="0" fontId="396" fillId="86" borderId="347" applyNumberFormat="0" applyAlignment="0" applyProtection="0"/>
    <xf numFmtId="0" fontId="274" fillId="61" borderId="180" applyNumberFormat="0" applyAlignment="0" applyProtection="0"/>
    <xf numFmtId="37" fontId="108" fillId="0" borderId="262" applyAlignment="0"/>
    <xf numFmtId="0" fontId="20" fillId="0" borderId="279">
      <alignment horizontal="left" vertical="center"/>
    </xf>
    <xf numFmtId="37" fontId="108" fillId="0" borderId="248" applyAlignment="0"/>
    <xf numFmtId="0" fontId="419" fillId="86" borderId="291" applyNumberFormat="0" applyAlignment="0" applyProtection="0">
      <alignment vertical="center"/>
    </xf>
    <xf numFmtId="0" fontId="20" fillId="0" borderId="285">
      <alignment horizontal="left" vertical="center"/>
    </xf>
    <xf numFmtId="0" fontId="377" fillId="86" borderId="317" applyNumberFormat="0" applyAlignment="0" applyProtection="0"/>
    <xf numFmtId="9" fontId="6" fillId="0" borderId="0" applyFont="0" applyFill="0" applyBorder="0" applyAlignment="0" applyProtection="0">
      <alignment vertical="center"/>
    </xf>
    <xf numFmtId="0" fontId="20" fillId="0" borderId="285">
      <alignment horizontal="left" vertical="center"/>
    </xf>
    <xf numFmtId="0" fontId="263" fillId="61" borderId="276" applyNumberFormat="0" applyAlignment="0" applyProtection="0"/>
    <xf numFmtId="0" fontId="20" fillId="0" borderId="356">
      <alignment horizontal="left" vertical="center"/>
    </xf>
    <xf numFmtId="0" fontId="20" fillId="0" borderId="231">
      <alignment horizontal="left" vertical="center"/>
    </xf>
    <xf numFmtId="3" fontId="9" fillId="2" borderId="306" applyNumberFormat="0" applyFont="0" applyFill="0" applyBorder="0" applyAlignment="0" applyProtection="0">
      <alignment horizontal="center" vertical="center" wrapText="1"/>
    </xf>
    <xf numFmtId="0" fontId="20" fillId="0" borderId="320">
      <alignment horizontal="left" vertical="center"/>
    </xf>
    <xf numFmtId="0" fontId="20" fillId="0" borderId="293">
      <alignment horizontal="left" vertical="center"/>
    </xf>
    <xf numFmtId="3" fontId="9" fillId="2" borderId="258" applyNumberFormat="0" applyFont="0" applyFill="0" applyBorder="0" applyAlignment="0" applyProtection="0">
      <alignment horizontal="center" vertical="center" wrapText="1"/>
    </xf>
    <xf numFmtId="3" fontId="9" fillId="2" borderId="348" applyNumberFormat="0" applyFont="0" applyFill="0" applyBorder="0" applyAlignment="0" applyProtection="0">
      <alignment horizontal="center" vertical="center" wrapText="1"/>
    </xf>
    <xf numFmtId="0" fontId="20" fillId="0" borderId="252">
      <alignment horizontal="left" vertical="center"/>
    </xf>
    <xf numFmtId="0" fontId="274" fillId="61" borderId="200" applyNumberFormat="0" applyAlignment="0" applyProtection="0"/>
    <xf numFmtId="0" fontId="20" fillId="0" borderId="356">
      <alignment horizontal="left" vertical="center"/>
    </xf>
    <xf numFmtId="0" fontId="412" fillId="0" borderId="197" applyNumberFormat="0" applyFill="0" applyAlignment="0" applyProtection="0">
      <alignment vertical="center"/>
    </xf>
    <xf numFmtId="0" fontId="20" fillId="0" borderId="279">
      <alignment horizontal="left" vertical="center"/>
    </xf>
    <xf numFmtId="0" fontId="20" fillId="0" borderId="320">
      <alignment horizontal="left" vertical="center"/>
    </xf>
    <xf numFmtId="0" fontId="413" fillId="73" borderId="324" applyNumberFormat="0" applyAlignment="0" applyProtection="0">
      <alignment vertical="center"/>
    </xf>
    <xf numFmtId="37" fontId="108" fillId="0" borderId="310" applyAlignment="0"/>
    <xf numFmtId="9" fontId="6" fillId="0" borderId="0" applyFont="0" applyFill="0" applyBorder="0" applyAlignment="0" applyProtection="0">
      <alignment vertical="center"/>
    </xf>
    <xf numFmtId="37" fontId="108" fillId="0" borderId="323" applyAlignment="0"/>
    <xf numFmtId="0" fontId="8" fillId="87" borderId="325" applyNumberFormat="0" applyFont="0" applyAlignment="0" applyProtection="0">
      <alignment vertical="center"/>
    </xf>
    <xf numFmtId="0" fontId="20" fillId="0" borderId="210">
      <alignment horizontal="left" vertical="center"/>
    </xf>
    <xf numFmtId="0" fontId="20" fillId="0" borderId="238">
      <alignment horizontal="left" vertical="center"/>
    </xf>
    <xf numFmtId="37" fontId="108" fillId="0" borderId="179" applyAlignment="0"/>
    <xf numFmtId="0" fontId="263" fillId="61" borderId="235" applyNumberFormat="0" applyAlignment="0" applyProtection="0"/>
    <xf numFmtId="3" fontId="9" fillId="2" borderId="278" applyNumberFormat="0" applyFont="0" applyFill="0" applyBorder="0" applyAlignment="0" applyProtection="0">
      <alignment horizontal="center" vertical="center" wrapText="1"/>
    </xf>
    <xf numFmtId="0" fontId="413" fillId="73" borderId="227" applyNumberFormat="0" applyAlignment="0" applyProtection="0">
      <alignment vertical="center"/>
    </xf>
    <xf numFmtId="0" fontId="274" fillId="61" borderId="215" applyNumberFormat="0" applyAlignment="0" applyProtection="0"/>
    <xf numFmtId="0" fontId="274" fillId="61" borderId="250" applyNumberFormat="0" applyAlignment="0" applyProtection="0"/>
    <xf numFmtId="0" fontId="263" fillId="61" borderId="297" applyNumberFormat="0" applyAlignment="0" applyProtection="0"/>
    <xf numFmtId="0" fontId="20" fillId="0" borderId="279">
      <alignment horizontal="left" vertical="center"/>
    </xf>
    <xf numFmtId="37" fontId="108" fillId="0" borderId="352" applyAlignment="0"/>
    <xf numFmtId="3" fontId="9" fillId="2" borderId="209" applyNumberFormat="0" applyFont="0" applyFill="0" applyBorder="0" applyAlignment="0" applyProtection="0">
      <alignment horizontal="center" vertical="center" wrapText="1"/>
    </xf>
    <xf numFmtId="0" fontId="377" fillId="86" borderId="199" applyNumberFormat="0" applyAlignment="0" applyProtection="0"/>
    <xf numFmtId="37" fontId="108" fillId="0" borderId="323" applyAlignment="0"/>
    <xf numFmtId="0" fontId="419" fillId="86" borderId="250" applyNumberFormat="0" applyAlignment="0" applyProtection="0">
      <alignment vertical="center"/>
    </xf>
    <xf numFmtId="0" fontId="419" fillId="86" borderId="193" applyNumberFormat="0" applyAlignment="0" applyProtection="0">
      <alignment vertical="center"/>
    </xf>
    <xf numFmtId="0" fontId="20" fillId="0" borderId="300">
      <alignment horizontal="left" vertical="center"/>
    </xf>
    <xf numFmtId="3" fontId="9" fillId="2" borderId="278" applyNumberFormat="0" applyFont="0" applyFill="0" applyBorder="0" applyAlignment="0" applyProtection="0">
      <alignment horizontal="center" vertical="center" wrapText="1"/>
    </xf>
    <xf numFmtId="3" fontId="9" fillId="2" borderId="175" applyNumberFormat="0" applyFont="0" applyFill="0" applyBorder="0" applyAlignment="0" applyProtection="0">
      <alignment horizontal="center" vertical="center" wrapText="1"/>
    </xf>
    <xf numFmtId="0" fontId="274" fillId="61" borderId="229" applyNumberFormat="0" applyAlignment="0" applyProtection="0"/>
    <xf numFmtId="0" fontId="263" fillId="61" borderId="206" applyNumberFormat="0" applyAlignment="0" applyProtection="0"/>
    <xf numFmtId="37" fontId="108" fillId="0" borderId="198" applyAlignment="0"/>
    <xf numFmtId="0" fontId="274" fillId="61" borderId="208" applyNumberFormat="0" applyAlignment="0" applyProtection="0"/>
    <xf numFmtId="0" fontId="20" fillId="0" borderId="238">
      <alignment horizontal="left" vertical="center"/>
    </xf>
    <xf numFmtId="0" fontId="419" fillId="86" borderId="354" applyNumberFormat="0" applyAlignment="0" applyProtection="0">
      <alignment vertical="center"/>
    </xf>
    <xf numFmtId="0" fontId="274" fillId="61" borderId="229" applyNumberFormat="0" applyAlignment="0" applyProtection="0"/>
    <xf numFmtId="0" fontId="20" fillId="0" borderId="320">
      <alignment horizontal="left" vertical="center"/>
    </xf>
    <xf numFmtId="37" fontId="108" fillId="0" borderId="352" applyAlignment="0"/>
    <xf numFmtId="37" fontId="108" fillId="0" borderId="303" applyAlignment="0"/>
    <xf numFmtId="0" fontId="349" fillId="87" borderId="228" applyNumberFormat="0" applyFont="0" applyAlignment="0" applyProtection="0"/>
    <xf numFmtId="0" fontId="20" fillId="0" borderId="245">
      <alignment horizontal="left" vertical="center"/>
    </xf>
    <xf numFmtId="0" fontId="20" fillId="0" borderId="245">
      <alignment horizontal="left" vertical="center"/>
    </xf>
    <xf numFmtId="0" fontId="20" fillId="0" borderId="349">
      <alignment horizontal="left" vertical="center"/>
    </xf>
    <xf numFmtId="0" fontId="412" fillId="0" borderId="233" applyNumberFormat="0" applyFill="0" applyAlignment="0" applyProtection="0">
      <alignment vertical="center"/>
    </xf>
    <xf numFmtId="0" fontId="396" fillId="86" borderId="215" applyNumberFormat="0" applyAlignment="0" applyProtection="0"/>
    <xf numFmtId="0" fontId="419" fillId="86" borderId="277" applyNumberFormat="0" applyAlignment="0" applyProtection="0">
      <alignment vertical="center"/>
    </xf>
    <xf numFmtId="0" fontId="20" fillId="0" borderId="238">
      <alignment horizontal="left" vertical="center"/>
    </xf>
    <xf numFmtId="0" fontId="20" fillId="0" borderId="259">
      <alignment horizontal="left" vertical="center"/>
    </xf>
    <xf numFmtId="0" fontId="263" fillId="61" borderId="242" applyNumberFormat="0" applyAlignment="0" applyProtection="0"/>
    <xf numFmtId="0" fontId="413" fillId="73" borderId="297" applyNumberFormat="0" applyAlignment="0" applyProtection="0">
      <alignment vertical="center"/>
    </xf>
    <xf numFmtId="0" fontId="396" fillId="86" borderId="318" applyNumberFormat="0" applyAlignment="0" applyProtection="0"/>
    <xf numFmtId="37" fontId="108" fillId="0" borderId="198" applyAlignment="0"/>
    <xf numFmtId="0" fontId="396" fillId="86" borderId="200" applyNumberFormat="0" applyAlignment="0" applyProtection="0"/>
    <xf numFmtId="0" fontId="20" fillId="0" borderId="202">
      <alignment horizontal="left" vertical="center"/>
    </xf>
    <xf numFmtId="0" fontId="20" fillId="0" borderId="202">
      <alignment horizontal="left" vertical="center"/>
    </xf>
    <xf numFmtId="0" fontId="20" fillId="0" borderId="202">
      <alignment horizontal="left" vertical="center"/>
    </xf>
    <xf numFmtId="0" fontId="20" fillId="0" borderId="202">
      <alignment horizontal="left" vertical="center"/>
    </xf>
    <xf numFmtId="0" fontId="20" fillId="0" borderId="328">
      <alignment horizontal="left" vertical="center"/>
    </xf>
    <xf numFmtId="0" fontId="406" fillId="86" borderId="339" applyNumberFormat="0" applyAlignment="0" applyProtection="0">
      <alignment vertical="center"/>
    </xf>
    <xf numFmtId="0" fontId="419" fillId="86" borderId="361" applyNumberFormat="0" applyAlignment="0" applyProtection="0">
      <alignment vertical="center"/>
    </xf>
    <xf numFmtId="0" fontId="413" fillId="73" borderId="214" applyNumberFormat="0" applyAlignment="0" applyProtection="0">
      <alignment vertical="center"/>
    </xf>
    <xf numFmtId="0" fontId="20" fillId="0" borderId="252">
      <alignment horizontal="left" vertical="center"/>
    </xf>
    <xf numFmtId="0" fontId="8" fillId="87" borderId="325" applyNumberFormat="0" applyFont="0" applyAlignment="0" applyProtection="0">
      <alignment vertical="center"/>
    </xf>
    <xf numFmtId="0" fontId="263" fillId="61" borderId="263" applyNumberFormat="0" applyAlignment="0" applyProtection="0"/>
    <xf numFmtId="0" fontId="274" fillId="61" borderId="277" applyNumberFormat="0" applyAlignment="0" applyProtection="0"/>
    <xf numFmtId="0" fontId="8" fillId="87" borderId="228" applyNumberFormat="0" applyFont="0" applyAlignment="0" applyProtection="0">
      <alignment vertical="center"/>
    </xf>
    <xf numFmtId="245" fontId="20" fillId="0" borderId="202">
      <alignment horizontal="left" vertical="center"/>
    </xf>
    <xf numFmtId="0" fontId="274" fillId="61" borderId="221" applyNumberFormat="0" applyAlignment="0" applyProtection="0"/>
    <xf numFmtId="3" fontId="9" fillId="2" borderId="299" applyNumberFormat="0" applyFont="0" applyFill="0" applyBorder="0" applyAlignment="0" applyProtection="0">
      <alignment horizontal="center" vertical="center" wrapText="1"/>
    </xf>
    <xf numFmtId="0" fontId="377" fillId="86" borderId="353" applyNumberFormat="0" applyAlignment="0" applyProtection="0"/>
    <xf numFmtId="0" fontId="20" fillId="0" borderId="266">
      <alignment horizontal="left" vertical="center"/>
    </xf>
    <xf numFmtId="0" fontId="419" fillId="86" borderId="250" applyNumberFormat="0" applyAlignment="0" applyProtection="0">
      <alignment vertical="center"/>
    </xf>
    <xf numFmtId="3" fontId="9" fillId="2" borderId="348" applyNumberFormat="0" applyFont="0" applyFill="0" applyBorder="0" applyAlignment="0" applyProtection="0">
      <alignment horizontal="center" vertical="center" wrapText="1"/>
    </xf>
    <xf numFmtId="3" fontId="9" fillId="2" borderId="251" applyNumberFormat="0" applyFont="0" applyFill="0" applyBorder="0" applyAlignment="0" applyProtection="0">
      <alignment horizontal="center" vertical="center" wrapText="1"/>
    </xf>
    <xf numFmtId="0" fontId="20" fillId="0" borderId="313">
      <alignment horizontal="left" vertical="center"/>
    </xf>
    <xf numFmtId="0" fontId="396" fillId="86" borderId="361" applyNumberFormat="0" applyAlignment="0" applyProtection="0"/>
    <xf numFmtId="0" fontId="274" fillId="61" borderId="208" applyNumberFormat="0" applyAlignment="0" applyProtection="0"/>
    <xf numFmtId="0" fontId="274" fillId="61" borderId="221" applyNumberFormat="0" applyAlignment="0" applyProtection="0"/>
    <xf numFmtId="0" fontId="20" fillId="0" borderId="307">
      <alignment horizontal="left" vertical="center"/>
    </xf>
    <xf numFmtId="0" fontId="20" fillId="0" borderId="231">
      <alignment horizontal="left" vertical="center"/>
    </xf>
    <xf numFmtId="0" fontId="413" fillId="73" borderId="276" applyNumberFormat="0" applyAlignment="0" applyProtection="0">
      <alignment vertical="center"/>
    </xf>
    <xf numFmtId="0" fontId="274" fillId="61" borderId="180" applyNumberFormat="0" applyAlignment="0" applyProtection="0"/>
    <xf numFmtId="0" fontId="108" fillId="0" borderId="183">
      <alignment vertical="justify" wrapText="1"/>
    </xf>
    <xf numFmtId="0" fontId="396" fillId="86" borderId="283" applyNumberFormat="0" applyAlignment="0" applyProtection="0"/>
    <xf numFmtId="3" fontId="9" fillId="2" borderId="181" applyNumberFormat="0" applyFont="0" applyFill="0" applyBorder="0" applyAlignment="0" applyProtection="0">
      <alignment horizontal="center" vertical="center" wrapText="1"/>
    </xf>
    <xf numFmtId="0" fontId="413" fillId="73" borderId="256" applyNumberFormat="0" applyAlignment="0" applyProtection="0">
      <alignment vertical="center"/>
    </xf>
    <xf numFmtId="0" fontId="20" fillId="0" borderId="182">
      <alignment horizontal="left" vertical="center"/>
    </xf>
    <xf numFmtId="0" fontId="20" fillId="0" borderId="182">
      <alignment horizontal="left" vertical="center"/>
    </xf>
    <xf numFmtId="0" fontId="20" fillId="0" borderId="182">
      <alignment horizontal="left" vertical="center"/>
    </xf>
    <xf numFmtId="0" fontId="20" fillId="0" borderId="182">
      <alignment horizontal="left" vertical="center"/>
    </xf>
    <xf numFmtId="0" fontId="20" fillId="0" borderId="182">
      <alignment horizontal="left" vertical="center"/>
    </xf>
    <xf numFmtId="0" fontId="20" fillId="0" borderId="182">
      <alignment horizontal="left" vertical="center"/>
    </xf>
    <xf numFmtId="0" fontId="396" fillId="86" borderId="208" applyNumberFormat="0" applyAlignment="0" applyProtection="0"/>
    <xf numFmtId="0" fontId="396" fillId="86" borderId="243" applyNumberFormat="0" applyAlignment="0" applyProtection="0"/>
    <xf numFmtId="0" fontId="108" fillId="0" borderId="294">
      <alignment vertical="justify" wrapText="1"/>
    </xf>
    <xf numFmtId="0" fontId="8" fillId="87" borderId="228" applyNumberFormat="0" applyFont="0" applyAlignment="0" applyProtection="0">
      <alignment vertical="center"/>
    </xf>
    <xf numFmtId="0" fontId="377" fillId="86" borderId="353" applyNumberFormat="0" applyAlignment="0" applyProtection="0"/>
    <xf numFmtId="0" fontId="20" fillId="0" borderId="252">
      <alignment horizontal="left" vertical="center"/>
    </xf>
    <xf numFmtId="0" fontId="274" fillId="61" borderId="333" applyNumberFormat="0" applyAlignment="0" applyProtection="0"/>
    <xf numFmtId="0" fontId="20" fillId="0" borderId="349">
      <alignment horizontal="left" vertical="center"/>
    </xf>
    <xf numFmtId="0" fontId="377" fillId="86" borderId="227" applyNumberFormat="0" applyAlignment="0" applyProtection="0"/>
    <xf numFmtId="0" fontId="413" fillId="73" borderId="339" applyNumberFormat="0" applyAlignment="0" applyProtection="0">
      <alignment vertical="center"/>
    </xf>
    <xf numFmtId="3" fontId="9" fillId="2" borderId="299" applyNumberFormat="0" applyFont="0" applyFill="0" applyBorder="0" applyAlignment="0" applyProtection="0">
      <alignment horizontal="center" vertical="center" wrapText="1"/>
    </xf>
    <xf numFmtId="37" fontId="108" fillId="0" borderId="262" applyAlignment="0"/>
    <xf numFmtId="0" fontId="20" fillId="0" borderId="202">
      <alignment horizontal="left" vertical="center"/>
    </xf>
    <xf numFmtId="3" fontId="9" fillId="2" borderId="327" applyNumberFormat="0" applyFont="0" applyFill="0" applyBorder="0" applyAlignment="0" applyProtection="0">
      <alignment horizontal="center" vertical="center" wrapText="1"/>
    </xf>
    <xf numFmtId="37" fontId="108" fillId="0" borderId="303" applyAlignment="0"/>
    <xf numFmtId="0" fontId="396" fillId="86" borderId="347" applyNumberFormat="0" applyAlignment="0" applyProtection="0"/>
    <xf numFmtId="0" fontId="377" fillId="86" borderId="242" applyNumberFormat="0" applyAlignment="0" applyProtection="0"/>
    <xf numFmtId="0" fontId="396" fillId="86" borderId="229" applyNumberFormat="0" applyAlignment="0" applyProtection="0"/>
    <xf numFmtId="0" fontId="377" fillId="86" borderId="263" applyNumberFormat="0" applyAlignment="0" applyProtection="0"/>
    <xf numFmtId="37" fontId="108" fillId="0" borderId="338" applyAlignment="0"/>
    <xf numFmtId="0" fontId="377" fillId="86" borderId="289" applyNumberFormat="0" applyAlignment="0" applyProtection="0"/>
    <xf numFmtId="0" fontId="419" fillId="86" borderId="311" applyNumberFormat="0" applyAlignment="0" applyProtection="0">
      <alignment vertical="center"/>
    </xf>
    <xf numFmtId="0" fontId="20" fillId="0" borderId="320">
      <alignment horizontal="left" vertical="center"/>
    </xf>
    <xf numFmtId="0" fontId="419" fillId="86" borderId="229" applyNumberFormat="0" applyAlignment="0" applyProtection="0">
      <alignment vertical="center"/>
    </xf>
    <xf numFmtId="0" fontId="377" fillId="86" borderId="249" applyNumberFormat="0" applyAlignment="0" applyProtection="0"/>
    <xf numFmtId="245" fontId="20" fillId="0" borderId="231">
      <alignment horizontal="left" vertical="center"/>
    </xf>
    <xf numFmtId="0" fontId="263" fillId="61" borderId="186" applyNumberFormat="0" applyAlignment="0" applyProtection="0"/>
    <xf numFmtId="9" fontId="6" fillId="0" borderId="0" applyFont="0" applyFill="0" applyBorder="0" applyAlignment="0" applyProtection="0">
      <alignment vertical="center"/>
    </xf>
    <xf numFmtId="245" fontId="20" fillId="0" borderId="285">
      <alignment horizontal="left" vertical="center"/>
    </xf>
    <xf numFmtId="0" fontId="20" fillId="0" borderId="328">
      <alignment horizontal="left" vertical="center"/>
    </xf>
    <xf numFmtId="0" fontId="396" fillId="86" borderId="298" applyNumberFormat="0" applyAlignment="0" applyProtection="0"/>
    <xf numFmtId="0" fontId="377" fillId="86" borderId="256" applyNumberFormat="0" applyAlignment="0" applyProtection="0"/>
    <xf numFmtId="0" fontId="396" fillId="86" borderId="236" applyNumberFormat="0" applyAlignment="0" applyProtection="0"/>
    <xf numFmtId="37" fontId="108" fillId="0" borderId="288" applyAlignment="0"/>
    <xf numFmtId="0" fontId="20" fillId="0" borderId="195">
      <alignment horizontal="left" vertical="center"/>
    </xf>
    <xf numFmtId="0" fontId="20" fillId="0" borderId="259">
      <alignment horizontal="left" vertical="center"/>
    </xf>
    <xf numFmtId="0" fontId="406" fillId="86" borderId="324" applyNumberFormat="0" applyAlignment="0" applyProtection="0">
      <alignment vertical="center"/>
    </xf>
    <xf numFmtId="0" fontId="20" fillId="0" borderId="279">
      <alignment horizontal="left" vertical="center"/>
    </xf>
    <xf numFmtId="0" fontId="20" fillId="0" borderId="210">
      <alignment horizontal="left" vertical="center"/>
    </xf>
    <xf numFmtId="245" fontId="20" fillId="0" borderId="231">
      <alignment horizontal="left" vertical="center"/>
    </xf>
    <xf numFmtId="0" fontId="349" fillId="87" borderId="325" applyNumberFormat="0" applyFont="0" applyAlignment="0" applyProtection="0"/>
    <xf numFmtId="0" fontId="263" fillId="61" borderId="317" applyNumberFormat="0" applyAlignment="0" applyProtection="0"/>
    <xf numFmtId="3" fontId="9" fillId="2" borderId="216" applyNumberFormat="0" applyFont="0" applyFill="0" applyBorder="0" applyAlignment="0" applyProtection="0">
      <alignment horizontal="center" vertical="center" wrapText="1"/>
    </xf>
    <xf numFmtId="0" fontId="419" fillId="86" borderId="305" applyNumberFormat="0" applyAlignment="0" applyProtection="0">
      <alignment vertical="center"/>
    </xf>
    <xf numFmtId="0" fontId="20" fillId="0" borderId="223">
      <alignment horizontal="left" vertical="center"/>
    </xf>
    <xf numFmtId="0" fontId="20" fillId="0" borderId="356">
      <alignment horizontal="left" vertical="center"/>
    </xf>
    <xf numFmtId="0" fontId="263" fillId="61" borderId="289" applyNumberFormat="0" applyAlignment="0" applyProtection="0"/>
    <xf numFmtId="0" fontId="20" fillId="0" borderId="313">
      <alignment horizontal="left" vertical="center"/>
    </xf>
    <xf numFmtId="0" fontId="412" fillId="0" borderId="295" applyNumberFormat="0" applyFill="0" applyAlignment="0" applyProtection="0">
      <alignment vertical="center"/>
    </xf>
    <xf numFmtId="0" fontId="396" fillId="86" borderId="264" applyNumberFormat="0" applyAlignment="0" applyProtection="0"/>
    <xf numFmtId="0" fontId="406" fillId="86" borderId="199" applyNumberFormat="0" applyAlignment="0" applyProtection="0">
      <alignment vertical="center"/>
    </xf>
    <xf numFmtId="0" fontId="263" fillId="61" borderId="214" applyNumberFormat="0" applyAlignment="0" applyProtection="0"/>
    <xf numFmtId="0" fontId="20" fillId="0" borderId="320">
      <alignment horizontal="left" vertical="center"/>
    </xf>
    <xf numFmtId="0" fontId="406" fillId="86" borderId="146" applyNumberFormat="0" applyAlignment="0" applyProtection="0">
      <alignment vertical="center"/>
    </xf>
    <xf numFmtId="0" fontId="8" fillId="87" borderId="150" applyNumberFormat="0" applyFont="0" applyAlignment="0" applyProtection="0">
      <alignment vertical="center"/>
    </xf>
    <xf numFmtId="0" fontId="8" fillId="52" borderId="228" applyNumberFormat="0" applyFont="0" applyAlignment="0" applyProtection="0"/>
    <xf numFmtId="0" fontId="349" fillId="87" borderId="207" applyNumberFormat="0" applyFont="0" applyAlignment="0" applyProtection="0"/>
    <xf numFmtId="0" fontId="396" fillId="86" borderId="305" applyNumberFormat="0" applyAlignment="0" applyProtection="0"/>
    <xf numFmtId="3" fontId="9" fillId="2" borderId="334" applyNumberFormat="0" applyFont="0" applyFill="0" applyBorder="0" applyAlignment="0" applyProtection="0">
      <alignment horizontal="center" vertical="center" wrapText="1"/>
    </xf>
    <xf numFmtId="3" fontId="9" fillId="2" borderId="244" applyNumberFormat="0" applyFont="0" applyFill="0" applyBorder="0" applyAlignment="0" applyProtection="0">
      <alignment horizontal="center" vertical="center" wrapText="1"/>
    </xf>
    <xf numFmtId="0" fontId="413" fillId="73" borderId="332" applyNumberFormat="0" applyAlignment="0" applyProtection="0">
      <alignment vertical="center"/>
    </xf>
    <xf numFmtId="0" fontId="20" fillId="0" borderId="320">
      <alignment horizontal="left" vertical="center"/>
    </xf>
    <xf numFmtId="0" fontId="396" fillId="86" borderId="193" applyNumberFormat="0" applyAlignment="0" applyProtection="0"/>
    <xf numFmtId="0" fontId="419" fillId="86" borderId="229" applyNumberFormat="0" applyAlignment="0" applyProtection="0">
      <alignment vertical="center"/>
    </xf>
    <xf numFmtId="0" fontId="413" fillId="73" borderId="146" applyNumberFormat="0" applyAlignment="0" applyProtection="0">
      <alignment vertical="center"/>
    </xf>
    <xf numFmtId="0" fontId="20" fillId="0" borderId="285">
      <alignment horizontal="left" vertical="center"/>
    </xf>
    <xf numFmtId="0" fontId="419" fillId="86" borderId="151" applyNumberFormat="0" applyAlignment="0" applyProtection="0">
      <alignment vertical="center"/>
    </xf>
    <xf numFmtId="37" fontId="108" fillId="0" borderId="241" applyAlignment="0"/>
    <xf numFmtId="0" fontId="274" fillId="61" borderId="291" applyNumberFormat="0" applyAlignment="0" applyProtection="0"/>
    <xf numFmtId="0" fontId="377" fillId="86" borderId="186" applyNumberFormat="0" applyAlignment="0" applyProtection="0"/>
    <xf numFmtId="0" fontId="20" fillId="0" borderId="252">
      <alignment horizontal="left" vertical="center"/>
    </xf>
    <xf numFmtId="0" fontId="20" fillId="0" borderId="202">
      <alignment horizontal="left" vertical="center"/>
    </xf>
    <xf numFmtId="0" fontId="108" fillId="0" borderId="203">
      <alignment vertical="justify" wrapText="1"/>
    </xf>
    <xf numFmtId="37" fontId="108" fillId="0" borderId="275" applyAlignment="0"/>
    <xf numFmtId="37" fontId="108" fillId="0" borderId="303" applyAlignment="0"/>
    <xf numFmtId="37" fontId="108" fillId="0" borderId="345" applyAlignment="0"/>
    <xf numFmtId="0" fontId="406" fillId="86" borderId="235" applyNumberFormat="0" applyAlignment="0" applyProtection="0">
      <alignment vertical="center"/>
    </xf>
    <xf numFmtId="0" fontId="108" fillId="0" borderId="321">
      <alignment vertical="justify" wrapText="1"/>
    </xf>
    <xf numFmtId="0" fontId="396" fillId="86" borderId="193" applyNumberFormat="0" applyAlignment="0" applyProtection="0"/>
    <xf numFmtId="245" fontId="20" fillId="0" borderId="202">
      <alignment horizontal="left" vertical="center"/>
    </xf>
    <xf numFmtId="0" fontId="20" fillId="0" borderId="195">
      <alignment horizontal="left" vertical="center"/>
    </xf>
    <xf numFmtId="0" fontId="20" fillId="0" borderId="231">
      <alignment horizontal="left" vertical="center"/>
    </xf>
    <xf numFmtId="0" fontId="20" fillId="0" borderId="195">
      <alignment horizontal="left" vertical="center"/>
    </xf>
    <xf numFmtId="0" fontId="20" fillId="0" borderId="195">
      <alignment horizontal="left" vertical="center"/>
    </xf>
    <xf numFmtId="0" fontId="20" fillId="0" borderId="195">
      <alignment horizontal="left" vertical="center"/>
    </xf>
    <xf numFmtId="0" fontId="274" fillId="61" borderId="340" applyNumberFormat="0" applyAlignment="0" applyProtection="0"/>
    <xf numFmtId="0" fontId="274" fillId="61" borderId="200" applyNumberFormat="0" applyAlignment="0" applyProtection="0"/>
    <xf numFmtId="0" fontId="8" fillId="52" borderId="228" applyNumberFormat="0" applyFont="0" applyAlignment="0" applyProtection="0"/>
    <xf numFmtId="37" fontId="108" fillId="0" borderId="282" applyAlignment="0"/>
    <xf numFmtId="0" fontId="274" fillId="61" borderId="305" applyNumberFormat="0" applyAlignment="0" applyProtection="0"/>
    <xf numFmtId="0" fontId="20" fillId="0" borderId="223">
      <alignment horizontal="left" vertical="center"/>
    </xf>
    <xf numFmtId="9" fontId="6" fillId="0" borderId="0" applyFont="0" applyFill="0" applyBorder="0" applyAlignment="0" applyProtection="0">
      <alignment vertical="center"/>
    </xf>
    <xf numFmtId="3" fontId="9" fillId="2" borderId="327" applyNumberFormat="0" applyFont="0" applyFill="0" applyBorder="0" applyAlignment="0" applyProtection="0">
      <alignment horizontal="center" vertical="center" wrapText="1"/>
    </xf>
    <xf numFmtId="0" fontId="20" fillId="0" borderId="176">
      <alignment horizontal="left" vertical="center"/>
    </xf>
    <xf numFmtId="0" fontId="20" fillId="0" borderId="176">
      <alignment horizontal="left" vertical="center"/>
    </xf>
    <xf numFmtId="0" fontId="20" fillId="0" borderId="176">
      <alignment horizontal="left" vertical="center"/>
    </xf>
    <xf numFmtId="0" fontId="20" fillId="0" borderId="176">
      <alignment horizontal="left" vertical="center"/>
    </xf>
    <xf numFmtId="0" fontId="412" fillId="0" borderId="212" applyNumberFormat="0" applyFill="0" applyAlignment="0" applyProtection="0">
      <alignment vertical="center"/>
    </xf>
    <xf numFmtId="0" fontId="20" fillId="0" borderId="313">
      <alignment horizontal="left" vertical="center"/>
    </xf>
    <xf numFmtId="3" fontId="9" fillId="2" borderId="237" applyNumberFormat="0" applyFont="0" applyFill="0" applyBorder="0" applyAlignment="0" applyProtection="0">
      <alignment horizontal="center" vertical="center" wrapText="1"/>
    </xf>
    <xf numFmtId="0" fontId="396" fillId="86" borderId="283" applyNumberFormat="0" applyAlignment="0" applyProtection="0"/>
    <xf numFmtId="0" fontId="406" fillId="86" borderId="199" applyNumberFormat="0" applyAlignment="0" applyProtection="0">
      <alignment vertical="center"/>
    </xf>
    <xf numFmtId="0" fontId="349" fillId="87" borderId="290" applyNumberFormat="0" applyFont="0" applyAlignment="0" applyProtection="0"/>
    <xf numFmtId="3" fontId="9" fillId="2" borderId="201" applyNumberFormat="0" applyFont="0" applyFill="0" applyBorder="0" applyAlignment="0" applyProtection="0">
      <alignment horizontal="center" vertical="center" wrapText="1"/>
    </xf>
    <xf numFmtId="0" fontId="20" fillId="0" borderId="320">
      <alignment horizontal="left" vertical="center"/>
    </xf>
    <xf numFmtId="0" fontId="108" fillId="0" borderId="321">
      <alignment vertical="justify" wrapText="1"/>
    </xf>
    <xf numFmtId="0" fontId="20" fillId="0" borderId="202">
      <alignment horizontal="left" vertical="center"/>
    </xf>
    <xf numFmtId="0" fontId="396" fillId="86" borderId="257" applyNumberFormat="0" applyAlignment="0" applyProtection="0"/>
    <xf numFmtId="9" fontId="6" fillId="0" borderId="0" applyFont="0" applyFill="0" applyBorder="0" applyAlignment="0" applyProtection="0">
      <alignment vertical="center"/>
    </xf>
    <xf numFmtId="0" fontId="20" fillId="0" borderId="349">
      <alignment horizontal="left" vertical="center"/>
    </xf>
    <xf numFmtId="0" fontId="377" fillId="86" borderId="324" applyNumberFormat="0" applyAlignment="0" applyProtection="0"/>
    <xf numFmtId="0" fontId="263" fillId="61" borderId="227" applyNumberFormat="0" applyAlignment="0" applyProtection="0"/>
    <xf numFmtId="0" fontId="263" fillId="61" borderId="304" applyNumberFormat="0" applyAlignment="0" applyProtection="0"/>
    <xf numFmtId="0" fontId="20" fillId="0" borderId="335">
      <alignment horizontal="left" vertical="center"/>
    </xf>
    <xf numFmtId="0" fontId="263" fillId="61" borderId="332" applyNumberFormat="0" applyAlignment="0" applyProtection="0"/>
    <xf numFmtId="0" fontId="413" fillId="73" borderId="235" applyNumberFormat="0" applyAlignment="0" applyProtection="0">
      <alignment vertical="center"/>
    </xf>
    <xf numFmtId="0" fontId="20" fillId="0" borderId="252">
      <alignment horizontal="left" vertical="center"/>
    </xf>
    <xf numFmtId="0" fontId="20" fillId="0" borderId="176">
      <alignment horizontal="left" vertical="center"/>
    </xf>
    <xf numFmtId="0" fontId="20" fillId="0" borderId="279">
      <alignment horizontal="left" vertical="center"/>
    </xf>
    <xf numFmtId="9" fontId="6" fillId="0" borderId="0" applyFont="0" applyFill="0" applyBorder="0" applyAlignment="0" applyProtection="0">
      <alignment vertical="center"/>
    </xf>
    <xf numFmtId="0" fontId="20" fillId="0" borderId="223">
      <alignment horizontal="left" vertical="center"/>
    </xf>
    <xf numFmtId="0" fontId="406" fillId="86" borderId="256" applyNumberFormat="0" applyAlignment="0" applyProtection="0">
      <alignment vertical="center"/>
    </xf>
    <xf numFmtId="245" fontId="20" fillId="0" borderId="223">
      <alignment horizontal="left" vertical="center"/>
    </xf>
    <xf numFmtId="0" fontId="263" fillId="61" borderId="227" applyNumberFormat="0" applyAlignment="0" applyProtection="0"/>
    <xf numFmtId="3" fontId="9" fillId="2" borderId="265" applyNumberFormat="0" applyFont="0" applyFill="0" applyBorder="0" applyAlignment="0" applyProtection="0">
      <alignment horizontal="center" vertical="center" wrapText="1"/>
    </xf>
    <xf numFmtId="3" fontId="9" fillId="2" borderId="181" applyNumberFormat="0" applyFont="0" applyFill="0" applyBorder="0" applyAlignment="0" applyProtection="0">
      <alignment horizontal="center" vertical="center" wrapText="1"/>
    </xf>
    <xf numFmtId="0" fontId="274" fillId="61" borderId="361" applyNumberFormat="0" applyAlignment="0" applyProtection="0"/>
    <xf numFmtId="0" fontId="377" fillId="86" borderId="297" applyNumberFormat="0" applyAlignment="0" applyProtection="0"/>
    <xf numFmtId="0" fontId="108" fillId="0" borderId="286">
      <alignment vertical="justify" wrapText="1"/>
    </xf>
    <xf numFmtId="0" fontId="413" fillId="73" borderId="353" applyNumberFormat="0" applyAlignment="0" applyProtection="0">
      <alignment vertical="center"/>
    </xf>
    <xf numFmtId="0" fontId="396" fillId="86" borderId="229" applyNumberFormat="0" applyAlignment="0" applyProtection="0"/>
    <xf numFmtId="0" fontId="377" fillId="86" borderId="249" applyNumberFormat="0" applyAlignment="0" applyProtection="0"/>
    <xf numFmtId="0" fontId="20" fillId="0" borderId="217">
      <alignment horizontal="left" vertical="center"/>
    </xf>
    <xf numFmtId="0" fontId="396" fillId="86" borderId="257" applyNumberFormat="0" applyAlignment="0" applyProtection="0"/>
    <xf numFmtId="0" fontId="396" fillId="86" borderId="180" applyNumberFormat="0" applyAlignment="0" applyProtection="0"/>
    <xf numFmtId="0" fontId="274" fillId="61" borderId="243" applyNumberFormat="0" applyAlignment="0" applyProtection="0"/>
    <xf numFmtId="0" fontId="20" fillId="0" borderId="335">
      <alignment horizontal="left" vertical="center"/>
    </xf>
    <xf numFmtId="9" fontId="6" fillId="0" borderId="0" applyFont="0" applyFill="0" applyBorder="0" applyAlignment="0" applyProtection="0">
      <alignment vertical="center"/>
    </xf>
    <xf numFmtId="0" fontId="263" fillId="61" borderId="346" applyNumberFormat="0" applyAlignment="0" applyProtection="0"/>
    <xf numFmtId="0" fontId="406" fillId="86" borderId="304" applyNumberFormat="0" applyAlignment="0" applyProtection="0">
      <alignment vertical="center"/>
    </xf>
    <xf numFmtId="0" fontId="349" fillId="87" borderId="325" applyNumberFormat="0" applyFont="0" applyAlignment="0" applyProtection="0"/>
    <xf numFmtId="0" fontId="412" fillId="0" borderId="309" applyNumberFormat="0" applyFill="0" applyAlignment="0" applyProtection="0">
      <alignment vertical="center"/>
    </xf>
    <xf numFmtId="0" fontId="406" fillId="86" borderId="242" applyNumberFormat="0" applyAlignment="0" applyProtection="0">
      <alignment vertical="center"/>
    </xf>
    <xf numFmtId="0" fontId="377" fillId="86" borderId="353" applyNumberFormat="0" applyAlignment="0" applyProtection="0"/>
    <xf numFmtId="9" fontId="6" fillId="0" borderId="0" applyFont="0" applyFill="0" applyBorder="0" applyAlignment="0" applyProtection="0">
      <alignment vertical="center"/>
    </xf>
    <xf numFmtId="0" fontId="413" fillId="73" borderId="276" applyNumberFormat="0" applyAlignment="0" applyProtection="0">
      <alignment vertical="center"/>
    </xf>
    <xf numFmtId="0" fontId="108" fillId="0" borderId="294">
      <alignment vertical="justify" wrapText="1"/>
    </xf>
    <xf numFmtId="0" fontId="263" fillId="61" borderId="214" applyNumberFormat="0" applyAlignment="0" applyProtection="0"/>
    <xf numFmtId="0" fontId="406" fillId="86" borderId="346" applyNumberFormat="0" applyAlignment="0" applyProtection="0">
      <alignment vertical="center"/>
    </xf>
    <xf numFmtId="0" fontId="377" fillId="86" borderId="206" applyNumberFormat="0" applyAlignment="0" applyProtection="0"/>
    <xf numFmtId="37" fontId="108" fillId="0" borderId="310" applyAlignment="0"/>
    <xf numFmtId="0" fontId="20" fillId="0" borderId="231">
      <alignment horizontal="left" vertical="center"/>
    </xf>
    <xf numFmtId="0" fontId="20" fillId="0" borderId="245">
      <alignment horizontal="left" vertical="center"/>
    </xf>
    <xf numFmtId="0" fontId="20" fillId="0" borderId="252">
      <alignment horizontal="left" vertical="center"/>
    </xf>
    <xf numFmtId="0" fontId="396" fillId="86" borderId="291" applyNumberFormat="0" applyAlignment="0" applyProtection="0"/>
    <xf numFmtId="9" fontId="6" fillId="0" borderId="0" applyFont="0" applyFill="0" applyBorder="0" applyAlignment="0" applyProtection="0">
      <alignment vertical="center"/>
    </xf>
    <xf numFmtId="0" fontId="396" fillId="86" borderId="326" applyNumberFormat="0" applyAlignment="0" applyProtection="0"/>
    <xf numFmtId="0" fontId="413" fillId="73" borderId="214" applyNumberFormat="0" applyAlignment="0" applyProtection="0">
      <alignment vertical="center"/>
    </xf>
    <xf numFmtId="0" fontId="419" fillId="86" borderId="257" applyNumberFormat="0" applyAlignment="0" applyProtection="0">
      <alignment vertical="center"/>
    </xf>
    <xf numFmtId="0" fontId="377" fillId="86" borderId="227" applyNumberFormat="0" applyAlignment="0" applyProtection="0"/>
    <xf numFmtId="37" fontId="108" fillId="0" borderId="262" applyAlignment="0"/>
    <xf numFmtId="3" fontId="9" fillId="2" borderId="292" applyNumberFormat="0" applyFont="0" applyFill="0" applyBorder="0" applyAlignment="0" applyProtection="0">
      <alignment horizontal="center" vertical="center" wrapText="1"/>
    </xf>
    <xf numFmtId="0" fontId="20" fillId="0" borderId="356">
      <alignment horizontal="left" vertical="center"/>
    </xf>
    <xf numFmtId="37" fontId="108" fillId="0" borderId="192" applyAlignment="0"/>
    <xf numFmtId="0" fontId="377" fillId="86" borderId="324" applyNumberFormat="0" applyAlignment="0" applyProtection="0"/>
    <xf numFmtId="0" fontId="406" fillId="86" borderId="206" applyNumberFormat="0" applyAlignment="0" applyProtection="0">
      <alignment vertical="center"/>
    </xf>
    <xf numFmtId="0" fontId="413" fillId="73" borderId="346" applyNumberFormat="0" applyAlignment="0" applyProtection="0">
      <alignment vertical="center"/>
    </xf>
    <xf numFmtId="3" fontId="9" fillId="2" borderId="341" applyNumberFormat="0" applyFont="0" applyFill="0" applyBorder="0" applyAlignment="0" applyProtection="0">
      <alignment horizontal="center" vertical="center" wrapText="1"/>
    </xf>
    <xf numFmtId="9" fontId="6" fillId="0" borderId="0" applyFont="0" applyFill="0" applyBorder="0" applyAlignment="0" applyProtection="0">
      <alignment vertical="center"/>
    </xf>
    <xf numFmtId="0" fontId="20" fillId="0" borderId="231">
      <alignment horizontal="left" vertical="center"/>
    </xf>
    <xf numFmtId="0" fontId="396" fillId="86" borderId="180" applyNumberFormat="0" applyAlignment="0" applyProtection="0"/>
    <xf numFmtId="0" fontId="412" fillId="0" borderId="204" applyNumberFormat="0" applyFill="0" applyAlignment="0" applyProtection="0">
      <alignment vertical="center"/>
    </xf>
    <xf numFmtId="0" fontId="263" fillId="61" borderId="227" applyNumberFormat="0" applyAlignment="0" applyProtection="0"/>
    <xf numFmtId="0" fontId="274" fillId="61" borderId="250" applyNumberFormat="0" applyAlignment="0" applyProtection="0"/>
    <xf numFmtId="9" fontId="6" fillId="0" borderId="0" applyFont="0" applyFill="0" applyBorder="0" applyAlignment="0" applyProtection="0">
      <alignment vertical="center"/>
    </xf>
    <xf numFmtId="0" fontId="396" fillId="86" borderId="318" applyNumberFormat="0" applyAlignment="0" applyProtection="0"/>
    <xf numFmtId="3" fontId="9" fillId="2" borderId="355" applyNumberFormat="0" applyFont="0" applyFill="0" applyBorder="0" applyAlignment="0" applyProtection="0">
      <alignment horizontal="center" vertical="center" wrapText="1"/>
    </xf>
    <xf numFmtId="0" fontId="274" fillId="61" borderId="291" applyNumberFormat="0" applyAlignment="0" applyProtection="0"/>
    <xf numFmtId="0" fontId="274" fillId="61" borderId="340" applyNumberFormat="0" applyAlignment="0" applyProtection="0"/>
    <xf numFmtId="0" fontId="406" fillId="86" borderId="332" applyNumberFormat="0" applyAlignment="0" applyProtection="0">
      <alignment vertical="center"/>
    </xf>
    <xf numFmtId="0" fontId="396" fillId="86" borderId="243" applyNumberFormat="0" applyAlignment="0" applyProtection="0"/>
    <xf numFmtId="0" fontId="20" fillId="0" borderId="259">
      <alignment horizontal="left" vertical="center"/>
    </xf>
    <xf numFmtId="0" fontId="20" fillId="0" borderId="266">
      <alignment horizontal="left" vertical="center"/>
    </xf>
    <xf numFmtId="0" fontId="419" fillId="86" borderId="340" applyNumberFormat="0" applyAlignment="0" applyProtection="0">
      <alignment vertical="center"/>
    </xf>
    <xf numFmtId="0" fontId="377" fillId="86" borderId="332" applyNumberFormat="0" applyAlignment="0" applyProtection="0"/>
    <xf numFmtId="37" fontId="108" fillId="0" borderId="205" applyAlignment="0"/>
    <xf numFmtId="3" fontId="9" fillId="2" borderId="188" applyNumberFormat="0" applyFont="0" applyFill="0" applyBorder="0" applyAlignment="0" applyProtection="0">
      <alignment horizontal="center" vertical="center" wrapText="1"/>
    </xf>
    <xf numFmtId="37" fontId="108" fillId="0" borderId="352" applyAlignment="0"/>
    <xf numFmtId="0" fontId="20" fillId="0" borderId="307">
      <alignment horizontal="left" vertical="center"/>
    </xf>
    <xf numFmtId="0" fontId="377" fillId="86" borderId="317" applyNumberFormat="0" applyAlignment="0" applyProtection="0"/>
    <xf numFmtId="0" fontId="396" fillId="86" borderId="250" applyNumberFormat="0" applyAlignment="0" applyProtection="0"/>
    <xf numFmtId="0" fontId="274" fillId="61" borderId="257" applyNumberFormat="0" applyAlignment="0" applyProtection="0"/>
    <xf numFmtId="0" fontId="8" fillId="87" borderId="228" applyNumberFormat="0" applyFont="0" applyAlignment="0" applyProtection="0">
      <alignment vertical="center"/>
    </xf>
    <xf numFmtId="3" fontId="9" fillId="2" borderId="175" applyNumberFormat="0" applyFont="0" applyFill="0" applyBorder="0" applyAlignment="0" applyProtection="0">
      <alignment horizontal="center" vertical="center" wrapText="1"/>
    </xf>
    <xf numFmtId="0" fontId="20" fillId="0" borderId="195">
      <alignment horizontal="left" vertical="center"/>
    </xf>
    <xf numFmtId="0" fontId="263" fillId="61" borderId="324" applyNumberFormat="0" applyAlignment="0" applyProtection="0"/>
    <xf numFmtId="0" fontId="20" fillId="0" borderId="266">
      <alignment horizontal="left" vertical="center"/>
    </xf>
    <xf numFmtId="0" fontId="377" fillId="86" borderId="332" applyNumberFormat="0" applyAlignment="0" applyProtection="0"/>
    <xf numFmtId="3" fontId="9" fillId="2" borderId="284" applyNumberFormat="0" applyFont="0" applyFill="0" applyBorder="0" applyAlignment="0" applyProtection="0">
      <alignment horizontal="center" vertical="center" wrapText="1"/>
    </xf>
    <xf numFmtId="0" fontId="263" fillId="61" borderId="297" applyNumberFormat="0" applyAlignment="0" applyProtection="0"/>
    <xf numFmtId="0" fontId="263" fillId="61" borderId="289" applyNumberFormat="0" applyAlignment="0" applyProtection="0"/>
    <xf numFmtId="0" fontId="406" fillId="86" borderId="317" applyNumberFormat="0" applyAlignment="0" applyProtection="0">
      <alignment vertical="center"/>
    </xf>
    <xf numFmtId="0" fontId="20" fillId="0" borderId="231">
      <alignment horizontal="left" vertical="center"/>
    </xf>
    <xf numFmtId="0" fontId="20" fillId="0" borderId="279">
      <alignment horizontal="left" vertical="center"/>
    </xf>
    <xf numFmtId="0" fontId="20" fillId="0" borderId="320">
      <alignment horizontal="left" vertical="center"/>
    </xf>
    <xf numFmtId="0" fontId="20" fillId="0" borderId="285">
      <alignment horizontal="left" vertical="center"/>
    </xf>
    <xf numFmtId="0" fontId="20" fillId="0" borderId="300">
      <alignment horizontal="left" vertical="center"/>
    </xf>
    <xf numFmtId="0" fontId="20" fillId="0" borderId="285">
      <alignment horizontal="left" vertical="center"/>
    </xf>
    <xf numFmtId="0" fontId="20" fillId="0" borderId="259">
      <alignment horizontal="left" vertical="center"/>
    </xf>
    <xf numFmtId="0" fontId="377" fillId="86" borderId="199" applyNumberFormat="0" applyAlignment="0" applyProtection="0"/>
    <xf numFmtId="0" fontId="274" fillId="61" borderId="180" applyNumberFormat="0" applyAlignment="0" applyProtection="0"/>
    <xf numFmtId="0" fontId="20" fillId="0" borderId="300">
      <alignment horizontal="left" vertical="center"/>
    </xf>
    <xf numFmtId="0" fontId="20" fillId="0" borderId="231">
      <alignment horizontal="left" vertical="center"/>
    </xf>
    <xf numFmtId="37" fontId="108" fillId="0" borderId="226" applyAlignment="0"/>
    <xf numFmtId="0" fontId="377" fillId="86" borderId="317" applyNumberFormat="0" applyAlignment="0" applyProtection="0"/>
    <xf numFmtId="37" fontId="108" fillId="0" borderId="106" applyAlignment="0"/>
    <xf numFmtId="0" fontId="413" fillId="73" borderId="289" applyNumberFormat="0" applyAlignment="0" applyProtection="0">
      <alignment vertical="center"/>
    </xf>
    <xf numFmtId="0" fontId="412" fillId="0" borderId="281" applyNumberFormat="0" applyFill="0" applyAlignment="0" applyProtection="0">
      <alignment vertical="center"/>
    </xf>
    <xf numFmtId="37" fontId="108" fillId="0" borderId="213" applyAlignment="0"/>
    <xf numFmtId="0" fontId="349" fillId="87" borderId="290" applyNumberFormat="0" applyFont="0" applyAlignment="0" applyProtection="0"/>
    <xf numFmtId="0" fontId="20" fillId="0" borderId="328">
      <alignment horizontal="left" vertical="center"/>
    </xf>
    <xf numFmtId="0" fontId="406" fillId="86" borderId="227" applyNumberFormat="0" applyAlignment="0" applyProtection="0">
      <alignment vertical="center"/>
    </xf>
    <xf numFmtId="0" fontId="413" fillId="73" borderId="235" applyNumberFormat="0" applyAlignment="0" applyProtection="0">
      <alignment vertical="center"/>
    </xf>
    <xf numFmtId="0" fontId="412" fillId="0" borderId="219" applyNumberFormat="0" applyFill="0" applyAlignment="0" applyProtection="0">
      <alignment vertical="center"/>
    </xf>
    <xf numFmtId="3" fontId="9" fillId="2" borderId="209" applyNumberFormat="0" applyFont="0" applyFill="0" applyBorder="0" applyAlignment="0" applyProtection="0">
      <alignment horizontal="center" vertical="center" wrapText="1"/>
    </xf>
    <xf numFmtId="0" fontId="413" fillId="73" borderId="263" applyNumberFormat="0" applyAlignment="0" applyProtection="0">
      <alignment vertical="center"/>
    </xf>
    <xf numFmtId="0" fontId="419" fillId="86" borderId="208" applyNumberFormat="0" applyAlignment="0" applyProtection="0">
      <alignment vertical="center"/>
    </xf>
    <xf numFmtId="0" fontId="8" fillId="52" borderId="207" applyNumberFormat="0" applyFont="0" applyAlignment="0" applyProtection="0"/>
    <xf numFmtId="37" fontId="108" fillId="0" borderId="296" applyAlignment="0"/>
    <xf numFmtId="0" fontId="20" fillId="0" borderId="307">
      <alignment horizontal="left" vertical="center"/>
    </xf>
    <xf numFmtId="0" fontId="20" fillId="0" borderId="252">
      <alignment horizontal="left" vertical="center"/>
    </xf>
    <xf numFmtId="0" fontId="20" fillId="0" borderId="245">
      <alignment horizontal="left" vertical="center"/>
    </xf>
    <xf numFmtId="0" fontId="413" fillId="73" borderId="339" applyNumberFormat="0" applyAlignment="0" applyProtection="0">
      <alignment vertical="center"/>
    </xf>
    <xf numFmtId="3" fontId="9" fillId="2" borderId="201" applyNumberFormat="0" applyFont="0" applyFill="0" applyBorder="0" applyAlignment="0" applyProtection="0">
      <alignment horizontal="center" vertical="center" wrapText="1"/>
    </xf>
    <xf numFmtId="3" fontId="9" fillId="2" borderId="167" applyNumberFormat="0" applyFont="0" applyFill="0" applyBorder="0" applyAlignment="0" applyProtection="0">
      <alignment horizontal="center" vertical="center" wrapText="1"/>
    </xf>
    <xf numFmtId="0" fontId="263" fillId="61" borderId="360" applyNumberFormat="0" applyAlignment="0" applyProtection="0"/>
    <xf numFmtId="0" fontId="419" fillId="86" borderId="298" applyNumberFormat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37" fontId="108" fillId="0" borderId="205" applyAlignment="0"/>
    <xf numFmtId="9" fontId="6" fillId="0" borderId="0" applyFont="0" applyFill="0" applyBorder="0" applyAlignment="0" applyProtection="0">
      <alignment vertical="center"/>
    </xf>
    <xf numFmtId="0" fontId="274" fillId="61" borderId="243" applyNumberFormat="0" applyAlignment="0" applyProtection="0"/>
    <xf numFmtId="0" fontId="406" fillId="86" borderId="249" applyNumberFormat="0" applyAlignment="0" applyProtection="0">
      <alignment vertical="center"/>
    </xf>
    <xf numFmtId="3" fontId="9" fillId="2" borderId="251" applyNumberFormat="0" applyFont="0" applyFill="0" applyBorder="0" applyAlignment="0" applyProtection="0">
      <alignment horizontal="center" vertical="center" wrapText="1"/>
    </xf>
    <xf numFmtId="0" fontId="20" fillId="0" borderId="320">
      <alignment horizontal="left" vertical="center"/>
    </xf>
    <xf numFmtId="0" fontId="406" fillId="86" borderId="289" applyNumberFormat="0" applyAlignment="0" applyProtection="0">
      <alignment vertical="center"/>
    </xf>
    <xf numFmtId="0" fontId="377" fillId="86" borderId="146" applyNumberFormat="0" applyAlignment="0" applyProtection="0"/>
    <xf numFmtId="37" fontId="108" fillId="0" borderId="226" applyAlignment="0"/>
    <xf numFmtId="0" fontId="396" fillId="86" borderId="250" applyNumberFormat="0" applyAlignment="0" applyProtection="0"/>
    <xf numFmtId="0" fontId="274" fillId="61" borderId="305" applyNumberFormat="0" applyAlignment="0" applyProtection="0"/>
    <xf numFmtId="0" fontId="274" fillId="61" borderId="283" applyNumberFormat="0" applyAlignment="0" applyProtection="0"/>
    <xf numFmtId="0" fontId="263" fillId="61" borderId="249" applyNumberFormat="0" applyAlignment="0" applyProtection="0"/>
    <xf numFmtId="37" fontId="108" fillId="0" borderId="192" applyAlignment="0"/>
    <xf numFmtId="0" fontId="20" fillId="0" borderId="300">
      <alignment horizontal="left" vertical="center"/>
    </xf>
    <xf numFmtId="0" fontId="419" fillId="86" borderId="187" applyNumberFormat="0" applyAlignment="0" applyProtection="0">
      <alignment vertical="center"/>
    </xf>
    <xf numFmtId="0" fontId="413" fillId="73" borderId="186" applyNumberFormat="0" applyAlignment="0" applyProtection="0">
      <alignment vertical="center"/>
    </xf>
    <xf numFmtId="0" fontId="274" fillId="61" borderId="354" applyNumberFormat="0" applyAlignment="0" applyProtection="0"/>
    <xf numFmtId="0" fontId="263" fillId="61" borderId="360" applyNumberFormat="0" applyAlignment="0" applyProtection="0"/>
    <xf numFmtId="0" fontId="419" fillId="86" borderId="361" applyNumberFormat="0" applyAlignment="0" applyProtection="0">
      <alignment vertical="center"/>
    </xf>
    <xf numFmtId="37" fontId="108" fillId="0" borderId="198" applyAlignment="0"/>
    <xf numFmtId="9" fontId="6" fillId="0" borderId="0" applyFont="0" applyFill="0" applyBorder="0" applyAlignment="0" applyProtection="0">
      <alignment vertical="center"/>
    </xf>
    <xf numFmtId="0" fontId="413" fillId="73" borderId="304" applyNumberFormat="0" applyAlignment="0" applyProtection="0">
      <alignment vertical="center"/>
    </xf>
    <xf numFmtId="0" fontId="419" fillId="86" borderId="250" applyNumberFormat="0" applyAlignment="0" applyProtection="0">
      <alignment vertical="center"/>
    </xf>
    <xf numFmtId="0" fontId="349" fillId="87" borderId="150" applyNumberFormat="0" applyFont="0" applyAlignment="0" applyProtection="0"/>
    <xf numFmtId="0" fontId="396" fillId="86" borderId="151" applyNumberFormat="0" applyAlignment="0" applyProtection="0"/>
    <xf numFmtId="0" fontId="20" fillId="0" borderId="342">
      <alignment horizontal="left" vertical="center"/>
    </xf>
    <xf numFmtId="0" fontId="377" fillId="86" borderId="339" applyNumberFormat="0" applyAlignment="0" applyProtection="0"/>
    <xf numFmtId="0" fontId="20" fillId="0" borderId="313">
      <alignment horizontal="left" vertical="center"/>
    </xf>
    <xf numFmtId="0" fontId="20" fillId="0" borderId="342">
      <alignment horizontal="left" vertical="center"/>
    </xf>
    <xf numFmtId="0" fontId="20" fillId="0" borderId="217">
      <alignment horizontal="left" vertical="center"/>
    </xf>
    <xf numFmtId="3" fontId="9" fillId="2" borderId="201" applyNumberFormat="0" applyFont="0" applyFill="0" applyBorder="0" applyAlignment="0" applyProtection="0">
      <alignment horizontal="center" vertical="center" wrapText="1"/>
    </xf>
    <xf numFmtId="0" fontId="419" fillId="86" borderId="200" applyNumberFormat="0" applyAlignment="0" applyProtection="0">
      <alignment vertical="center"/>
    </xf>
    <xf numFmtId="3" fontId="9" fillId="2" borderId="334" applyNumberFormat="0" applyFont="0" applyFill="0" applyBorder="0" applyAlignment="0" applyProtection="0">
      <alignment horizontal="center" vertical="center" wrapText="1"/>
    </xf>
    <xf numFmtId="0" fontId="406" fillId="86" borderId="206" applyNumberFormat="0" applyAlignment="0" applyProtection="0">
      <alignment vertical="center"/>
    </xf>
    <xf numFmtId="3" fontId="9" fillId="2" borderId="265" applyNumberFormat="0" applyFont="0" applyFill="0" applyBorder="0" applyAlignment="0" applyProtection="0">
      <alignment horizontal="center" vertical="center" wrapText="1"/>
    </xf>
    <xf numFmtId="0" fontId="377" fillId="86" borderId="297" applyNumberFormat="0" applyAlignment="0" applyProtection="0"/>
    <xf numFmtId="0" fontId="20" fillId="0" borderId="176">
      <alignment horizontal="left" vertical="center"/>
    </xf>
    <xf numFmtId="0" fontId="419" fillId="86" borderId="354" applyNumberFormat="0" applyAlignment="0" applyProtection="0">
      <alignment vertical="center"/>
    </xf>
    <xf numFmtId="0" fontId="8" fillId="52" borderId="290" applyNumberFormat="0" applyFont="0" applyAlignment="0" applyProtection="0"/>
    <xf numFmtId="0" fontId="20" fillId="0" borderId="320">
      <alignment horizontal="left" vertical="center"/>
    </xf>
    <xf numFmtId="0" fontId="20" fillId="0" borderId="238">
      <alignment horizontal="left" vertical="center"/>
    </xf>
    <xf numFmtId="0" fontId="419" fillId="86" borderId="283" applyNumberFormat="0" applyAlignment="0" applyProtection="0">
      <alignment vertical="center"/>
    </xf>
    <xf numFmtId="0" fontId="20" fillId="0" borderId="307">
      <alignment horizontal="left" vertical="center"/>
    </xf>
    <xf numFmtId="0" fontId="263" fillId="61" borderId="339" applyNumberFormat="0" applyAlignment="0" applyProtection="0"/>
    <xf numFmtId="0" fontId="377" fillId="86" borderId="276" applyNumberFormat="0" applyAlignment="0" applyProtection="0"/>
    <xf numFmtId="0" fontId="419" fillId="86" borderId="264" applyNumberFormat="0" applyAlignment="0" applyProtection="0">
      <alignment vertical="center"/>
    </xf>
    <xf numFmtId="0" fontId="406" fillId="86" borderId="249" applyNumberFormat="0" applyAlignment="0" applyProtection="0">
      <alignment vertical="center"/>
    </xf>
    <xf numFmtId="245" fontId="20" fillId="0" borderId="231">
      <alignment horizontal="left" vertical="center"/>
    </xf>
    <xf numFmtId="0" fontId="412" fillId="0" borderId="322" applyNumberFormat="0" applyFill="0" applyAlignment="0" applyProtection="0">
      <alignment vertical="center"/>
    </xf>
    <xf numFmtId="0" fontId="396" fillId="86" borderId="250" applyNumberFormat="0" applyAlignment="0" applyProtection="0"/>
    <xf numFmtId="0" fontId="20" fillId="0" borderId="266">
      <alignment horizontal="left" vertical="center"/>
    </xf>
    <xf numFmtId="0" fontId="396" fillId="86" borderId="311" applyNumberFormat="0" applyAlignment="0" applyProtection="0"/>
    <xf numFmtId="0" fontId="396" fillId="86" borderId="236" applyNumberFormat="0" applyAlignment="0" applyProtection="0"/>
    <xf numFmtId="0" fontId="406" fillId="86" borderId="214" applyNumberFormat="0" applyAlignment="0" applyProtection="0">
      <alignment vertical="center"/>
    </xf>
    <xf numFmtId="37" fontId="108" fillId="0" borderId="220" applyAlignment="0"/>
    <xf numFmtId="37" fontId="108" fillId="0" borderId="248" applyAlignment="0"/>
    <xf numFmtId="0" fontId="419" fillId="86" borderId="347" applyNumberFormat="0" applyAlignment="0" applyProtection="0">
      <alignment vertical="center"/>
    </xf>
    <xf numFmtId="0" fontId="20" fillId="0" borderId="356">
      <alignment horizontal="left" vertical="center"/>
    </xf>
    <xf numFmtId="0" fontId="419" fillId="86" borderId="215" applyNumberFormat="0" applyAlignment="0" applyProtection="0">
      <alignment vertical="center"/>
    </xf>
    <xf numFmtId="0" fontId="274" fillId="61" borderId="236" applyNumberFormat="0" applyAlignment="0" applyProtection="0"/>
    <xf numFmtId="0" fontId="20" fillId="0" borderId="320">
      <alignment horizontal="left" vertical="center"/>
    </xf>
    <xf numFmtId="0" fontId="419" fillId="86" borderId="243" applyNumberFormat="0" applyAlignment="0" applyProtection="0">
      <alignment vertical="center"/>
    </xf>
    <xf numFmtId="0" fontId="108" fillId="0" borderId="253">
      <alignment vertical="justify" wrapText="1"/>
    </xf>
    <xf numFmtId="0" fontId="377" fillId="86" borderId="206" applyNumberFormat="0" applyAlignment="0" applyProtection="0"/>
    <xf numFmtId="245" fontId="20" fillId="0" borderId="182">
      <alignment horizontal="left" vertical="center"/>
    </xf>
    <xf numFmtId="0" fontId="263" fillId="61" borderId="256" applyNumberFormat="0" applyAlignment="0" applyProtection="0"/>
    <xf numFmtId="0" fontId="8" fillId="87" borderId="207" applyNumberFormat="0" applyFont="0" applyAlignment="0" applyProtection="0">
      <alignment vertical="center"/>
    </xf>
    <xf numFmtId="3" fontId="9" fillId="2" borderId="319" applyNumberFormat="0" applyFont="0" applyFill="0" applyBorder="0" applyAlignment="0" applyProtection="0">
      <alignment horizontal="center" vertical="center" wrapText="1"/>
    </xf>
    <xf numFmtId="0" fontId="396" fillId="86" borderId="221" applyNumberFormat="0" applyAlignment="0" applyProtection="0"/>
    <xf numFmtId="0" fontId="20" fillId="0" borderId="300">
      <alignment horizontal="left" vertical="center"/>
    </xf>
    <xf numFmtId="0" fontId="412" fillId="0" borderId="204" applyNumberFormat="0" applyFill="0" applyAlignment="0" applyProtection="0">
      <alignment vertical="center"/>
    </xf>
    <xf numFmtId="0" fontId="263" fillId="61" borderId="256" applyNumberFormat="0" applyAlignment="0" applyProtection="0"/>
    <xf numFmtId="0" fontId="20" fillId="0" borderId="231">
      <alignment horizontal="left" vertical="center"/>
    </xf>
    <xf numFmtId="0" fontId="263" fillId="61" borderId="199" applyNumberFormat="0" applyAlignment="0" applyProtection="0"/>
    <xf numFmtId="0" fontId="274" fillId="61" borderId="298" applyNumberFormat="0" applyAlignment="0" applyProtection="0"/>
    <xf numFmtId="0" fontId="274" fillId="61" borderId="229" applyNumberFormat="0" applyAlignment="0" applyProtection="0"/>
    <xf numFmtId="0" fontId="20" fillId="0" borderId="293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0" fontId="20" fillId="0" borderId="171">
      <alignment horizontal="left" vertical="center"/>
    </xf>
    <xf numFmtId="37" fontId="108" fillId="0" borderId="282" applyAlignment="0"/>
    <xf numFmtId="0" fontId="108" fillId="0" borderId="13">
      <alignment vertical="justify" wrapText="1"/>
    </xf>
    <xf numFmtId="0" fontId="263" fillId="61" borderId="146" applyNumberFormat="0" applyAlignment="0" applyProtection="0"/>
    <xf numFmtId="0" fontId="274" fillId="61" borderId="151" applyNumberFormat="0" applyAlignment="0" applyProtection="0"/>
    <xf numFmtId="0" fontId="20" fillId="0" borderId="342">
      <alignment horizontal="left" vertical="center"/>
    </xf>
    <xf numFmtId="0" fontId="8" fillId="52" borderId="150" applyNumberFormat="0" applyFont="0" applyAlignment="0" applyProtection="0"/>
    <xf numFmtId="0" fontId="406" fillId="86" borderId="339" applyNumberFormat="0" applyAlignment="0" applyProtection="0">
      <alignment vertical="center"/>
    </xf>
    <xf numFmtId="0" fontId="406" fillId="86" borderId="146" applyNumberFormat="0" applyAlignment="0" applyProtection="0">
      <alignment vertical="center"/>
    </xf>
    <xf numFmtId="0" fontId="8" fillId="87" borderId="150" applyNumberFormat="0" applyFont="0" applyAlignment="0" applyProtection="0">
      <alignment vertical="center"/>
    </xf>
    <xf numFmtId="0" fontId="412" fillId="0" borderId="152" applyNumberFormat="0" applyFill="0" applyAlignment="0" applyProtection="0">
      <alignment vertical="center"/>
    </xf>
    <xf numFmtId="0" fontId="413" fillId="73" borderId="146" applyNumberFormat="0" applyAlignment="0" applyProtection="0">
      <alignment vertical="center"/>
    </xf>
    <xf numFmtId="0" fontId="419" fillId="86" borderId="151" applyNumberFormat="0" applyAlignment="0" applyProtection="0">
      <alignment vertical="center"/>
    </xf>
    <xf numFmtId="245" fontId="20" fillId="0" borderId="171">
      <alignment horizontal="left" vertical="center"/>
    </xf>
    <xf numFmtId="37" fontId="108" fillId="0" borderId="106" applyAlignment="0"/>
    <xf numFmtId="3" fontId="9" fillId="2" borderId="167" applyNumberFormat="0" applyFont="0" applyFill="0" applyBorder="0" applyAlignment="0" applyProtection="0">
      <alignment horizontal="center" vertical="center" wrapText="1"/>
    </xf>
    <xf numFmtId="0" fontId="377" fillId="86" borderId="146" applyNumberFormat="0" applyAlignment="0" applyProtection="0"/>
    <xf numFmtId="0" fontId="349" fillId="87" borderId="150" applyNumberFormat="0" applyFont="0" applyAlignment="0" applyProtection="0"/>
    <xf numFmtId="0" fontId="396" fillId="86" borderId="151" applyNumberFormat="0" applyAlignment="0" applyProtection="0"/>
    <xf numFmtId="245" fontId="20" fillId="0" borderId="171">
      <alignment horizontal="left" vertical="center"/>
    </xf>
    <xf numFmtId="0" fontId="396" fillId="86" borderId="326" applyNumberFormat="0" applyAlignment="0" applyProtection="0"/>
    <xf numFmtId="0" fontId="396" fillId="86" borderId="180" applyNumberFormat="0" applyAlignment="0" applyProtection="0"/>
    <xf numFmtId="0" fontId="20" fillId="0" borderId="293">
      <alignment horizontal="left" vertical="center"/>
    </xf>
    <xf numFmtId="37" fontId="108" fillId="0" borderId="179" applyAlignment="0"/>
    <xf numFmtId="0" fontId="377" fillId="86" borderId="235" applyNumberFormat="0" applyAlignment="0" applyProtection="0"/>
    <xf numFmtId="0" fontId="20" fillId="0" borderId="172">
      <alignment horizontal="left" vertical="center"/>
    </xf>
    <xf numFmtId="0" fontId="20" fillId="0" borderId="172">
      <alignment horizontal="left" vertical="center"/>
    </xf>
    <xf numFmtId="0" fontId="20" fillId="0" borderId="172">
      <alignment horizontal="left" vertical="center"/>
    </xf>
    <xf numFmtId="0" fontId="20" fillId="0" borderId="172">
      <alignment horizontal="left" vertical="center"/>
    </xf>
    <xf numFmtId="0" fontId="20" fillId="0" borderId="172">
      <alignment horizontal="left" vertical="center"/>
    </xf>
    <xf numFmtId="0" fontId="20" fillId="0" borderId="172">
      <alignment horizontal="left" vertical="center"/>
    </xf>
    <xf numFmtId="0" fontId="20" fillId="0" borderId="172">
      <alignment horizontal="left" vertical="center"/>
    </xf>
    <xf numFmtId="0" fontId="377" fillId="86" borderId="146" applyNumberFormat="0" applyAlignment="0" applyProtection="0"/>
    <xf numFmtId="0" fontId="349" fillId="87" borderId="150" applyNumberFormat="0" applyFont="0" applyAlignment="0" applyProtection="0"/>
    <xf numFmtId="0" fontId="396" fillId="86" borderId="151" applyNumberFormat="0" applyAlignment="0" applyProtection="0"/>
    <xf numFmtId="37" fontId="108" fillId="0" borderId="106" applyAlignment="0"/>
    <xf numFmtId="3" fontId="9" fillId="2" borderId="167" applyNumberFormat="0" applyFont="0" applyFill="0" applyBorder="0" applyAlignment="0" applyProtection="0">
      <alignment horizontal="center" vertical="center" wrapText="1"/>
    </xf>
    <xf numFmtId="0" fontId="20" fillId="0" borderId="252">
      <alignment horizontal="left" vertical="center"/>
    </xf>
    <xf numFmtId="0" fontId="108" fillId="0" borderId="173">
      <alignment vertical="justify" wrapText="1"/>
    </xf>
    <xf numFmtId="0" fontId="263" fillId="61" borderId="146" applyNumberFormat="0" applyAlignment="0" applyProtection="0"/>
    <xf numFmtId="0" fontId="274" fillId="61" borderId="151" applyNumberFormat="0" applyAlignment="0" applyProtection="0"/>
    <xf numFmtId="245" fontId="20" fillId="0" borderId="285">
      <alignment horizontal="left" vertical="center"/>
    </xf>
    <xf numFmtId="0" fontId="8" fillId="52" borderId="150" applyNumberFormat="0" applyFont="0" applyAlignment="0" applyProtection="0"/>
    <xf numFmtId="0" fontId="406" fillId="86" borderId="146" applyNumberFormat="0" applyAlignment="0" applyProtection="0">
      <alignment vertical="center"/>
    </xf>
    <xf numFmtId="0" fontId="8" fillId="87" borderId="150" applyNumberFormat="0" applyFont="0" applyAlignment="0" applyProtection="0">
      <alignment vertical="center"/>
    </xf>
    <xf numFmtId="0" fontId="412" fillId="0" borderId="174" applyNumberFormat="0" applyFill="0" applyAlignment="0" applyProtection="0">
      <alignment vertical="center"/>
    </xf>
    <xf numFmtId="0" fontId="413" fillId="73" borderId="146" applyNumberFormat="0" applyAlignment="0" applyProtection="0">
      <alignment vertical="center"/>
    </xf>
    <xf numFmtId="0" fontId="419" fillId="86" borderId="151" applyNumberFormat="0" applyAlignment="0" applyProtection="0">
      <alignment vertical="center"/>
    </xf>
    <xf numFmtId="245" fontId="20" fillId="0" borderId="172">
      <alignment horizontal="left" vertical="center"/>
    </xf>
    <xf numFmtId="0" fontId="377" fillId="86" borderId="146" applyNumberFormat="0" applyAlignment="0" applyProtection="0"/>
    <xf numFmtId="0" fontId="349" fillId="87" borderId="150" applyNumberFormat="0" applyFont="0" applyAlignment="0" applyProtection="0"/>
    <xf numFmtId="0" fontId="396" fillId="86" borderId="151" applyNumberFormat="0" applyAlignment="0" applyProtection="0"/>
    <xf numFmtId="245" fontId="20" fillId="0" borderId="172">
      <alignment horizontal="left" vertical="center"/>
    </xf>
    <xf numFmtId="0" fontId="419" fillId="86" borderId="180" applyNumberFormat="0" applyAlignment="0" applyProtection="0">
      <alignment vertical="center"/>
    </xf>
    <xf numFmtId="37" fontId="108" fillId="0" borderId="338" applyAlignment="0"/>
    <xf numFmtId="0" fontId="20" fillId="0" borderId="172">
      <alignment horizontal="left" vertical="center"/>
    </xf>
    <xf numFmtId="0" fontId="20" fillId="0" borderId="172">
      <alignment horizontal="left" vertical="center"/>
    </xf>
    <xf numFmtId="0" fontId="20" fillId="0" borderId="172">
      <alignment horizontal="left" vertical="center"/>
    </xf>
    <xf numFmtId="0" fontId="20" fillId="0" borderId="172">
      <alignment horizontal="left" vertical="center"/>
    </xf>
    <xf numFmtId="0" fontId="20" fillId="0" borderId="172">
      <alignment horizontal="left" vertical="center"/>
    </xf>
    <xf numFmtId="0" fontId="20" fillId="0" borderId="172">
      <alignment horizontal="left" vertical="center"/>
    </xf>
    <xf numFmtId="0" fontId="20" fillId="0" borderId="172">
      <alignment horizontal="left" vertical="center"/>
    </xf>
    <xf numFmtId="245" fontId="20" fillId="0" borderId="172">
      <alignment horizontal="left" vertical="center"/>
    </xf>
    <xf numFmtId="245" fontId="20" fillId="0" borderId="172">
      <alignment horizontal="left" vertical="center"/>
    </xf>
    <xf numFmtId="0" fontId="396" fillId="86" borderId="326" applyNumberFormat="0" applyAlignment="0" applyProtection="0"/>
    <xf numFmtId="0" fontId="274" fillId="61" borderId="333" applyNumberFormat="0" applyAlignment="0" applyProtection="0"/>
    <xf numFmtId="0" fontId="413" fillId="73" borderId="227" applyNumberFormat="0" applyAlignment="0" applyProtection="0">
      <alignment vertical="center"/>
    </xf>
    <xf numFmtId="0" fontId="377" fillId="86" borderId="263" applyNumberFormat="0" applyAlignment="0" applyProtection="0"/>
    <xf numFmtId="3" fontId="9" fillId="2" borderId="175" applyNumberFormat="0" applyFont="0" applyFill="0" applyBorder="0" applyAlignment="0" applyProtection="0">
      <alignment horizontal="center" vertical="center" wrapText="1"/>
    </xf>
    <xf numFmtId="0" fontId="396" fillId="86" borderId="333" applyNumberFormat="0" applyAlignment="0" applyProtection="0"/>
    <xf numFmtId="0" fontId="108" fillId="0" borderId="177">
      <alignment vertical="justify" wrapText="1"/>
    </xf>
    <xf numFmtId="0" fontId="263" fillId="61" borderId="332" applyNumberFormat="0" applyAlignment="0" applyProtection="0"/>
    <xf numFmtId="0" fontId="412" fillId="0" borderId="178" applyNumberFormat="0" applyFill="0" applyAlignment="0" applyProtection="0">
      <alignment vertical="center"/>
    </xf>
    <xf numFmtId="3" fontId="9" fillId="2" borderId="258" applyNumberFormat="0" applyFont="0" applyFill="0" applyBorder="0" applyAlignment="0" applyProtection="0">
      <alignment horizontal="center" vertical="center" wrapText="1"/>
    </xf>
    <xf numFmtId="245" fontId="20" fillId="0" borderId="176">
      <alignment horizontal="left" vertical="center"/>
    </xf>
    <xf numFmtId="245" fontId="20" fillId="0" borderId="176">
      <alignment horizontal="left" vertical="center"/>
    </xf>
    <xf numFmtId="3" fontId="9" fillId="2" borderId="319" applyNumberFormat="0" applyFont="0" applyFill="0" applyBorder="0" applyAlignment="0" applyProtection="0">
      <alignment horizontal="center" vertical="center" wrapText="1"/>
    </xf>
    <xf numFmtId="0" fontId="396" fillId="86" borderId="200" applyNumberFormat="0" applyAlignment="0" applyProtection="0"/>
    <xf numFmtId="0" fontId="20" fillId="0" borderId="176">
      <alignment horizontal="left" vertical="center"/>
    </xf>
    <xf numFmtId="0" fontId="20" fillId="0" borderId="176">
      <alignment horizontal="left" vertical="center"/>
    </xf>
    <xf numFmtId="0" fontId="20" fillId="0" borderId="176">
      <alignment horizontal="left" vertical="center"/>
    </xf>
    <xf numFmtId="0" fontId="20" fillId="0" borderId="176">
      <alignment horizontal="left" vertical="center"/>
    </xf>
    <xf numFmtId="0" fontId="20" fillId="0" borderId="176">
      <alignment horizontal="left" vertical="center"/>
    </xf>
    <xf numFmtId="0" fontId="20" fillId="0" borderId="176">
      <alignment horizontal="left" vertical="center"/>
    </xf>
    <xf numFmtId="0" fontId="20" fillId="0" borderId="176">
      <alignment horizontal="left" vertical="center"/>
    </xf>
    <xf numFmtId="245" fontId="20" fillId="0" borderId="176">
      <alignment horizontal="left" vertical="center"/>
    </xf>
    <xf numFmtId="245" fontId="20" fillId="0" borderId="176">
      <alignment horizontal="left" vertical="center"/>
    </xf>
    <xf numFmtId="0" fontId="412" fillId="0" borderId="191" applyNumberFormat="0" applyFill="0" applyAlignment="0" applyProtection="0">
      <alignment vertical="center"/>
    </xf>
    <xf numFmtId="0" fontId="20" fillId="0" borderId="182">
      <alignment horizontal="left" vertical="center"/>
    </xf>
    <xf numFmtId="0" fontId="20" fillId="0" borderId="182">
      <alignment horizontal="left" vertical="center"/>
    </xf>
    <xf numFmtId="0" fontId="20" fillId="0" borderId="182">
      <alignment horizontal="left" vertical="center"/>
    </xf>
    <xf numFmtId="0" fontId="20" fillId="0" borderId="182">
      <alignment horizontal="left" vertical="center"/>
    </xf>
    <xf numFmtId="0" fontId="20" fillId="0" borderId="182">
      <alignment horizontal="left" vertical="center"/>
    </xf>
    <xf numFmtId="0" fontId="20" fillId="0" borderId="182">
      <alignment horizontal="left" vertical="center"/>
    </xf>
    <xf numFmtId="0" fontId="20" fillId="0" borderId="182">
      <alignment horizontal="left" vertical="center"/>
    </xf>
    <xf numFmtId="245" fontId="20" fillId="0" borderId="182">
      <alignment horizontal="left" vertical="center"/>
    </xf>
    <xf numFmtId="245" fontId="20" fillId="0" borderId="182">
      <alignment horizontal="left" vertical="center"/>
    </xf>
    <xf numFmtId="3" fontId="9" fillId="2" borderId="216" applyNumberFormat="0" applyFont="0" applyFill="0" applyBorder="0" applyAlignment="0" applyProtection="0">
      <alignment horizontal="center" vertical="center" wrapText="1"/>
    </xf>
    <xf numFmtId="0" fontId="20" fillId="0" borderId="245">
      <alignment horizontal="left" vertical="center"/>
    </xf>
    <xf numFmtId="0" fontId="396" fillId="86" borderId="311" applyNumberFormat="0" applyAlignment="0" applyProtection="0"/>
    <xf numFmtId="37" fontId="108" fillId="0" borderId="241" applyAlignment="0"/>
    <xf numFmtId="245" fontId="20" fillId="0" borderId="252">
      <alignment horizontal="left" vertical="center"/>
    </xf>
    <xf numFmtId="3" fontId="9" fillId="2" borderId="222" applyNumberFormat="0" applyFont="0" applyFill="0" applyBorder="0" applyAlignment="0" applyProtection="0">
      <alignment horizontal="center" vertical="center" wrapText="1"/>
    </xf>
    <xf numFmtId="0" fontId="20" fillId="0" borderId="313">
      <alignment horizontal="left" vertical="center"/>
    </xf>
    <xf numFmtId="0" fontId="263" fillId="61" borderId="186" applyNumberFormat="0" applyAlignment="0" applyProtection="0"/>
    <xf numFmtId="0" fontId="274" fillId="61" borderId="187" applyNumberFormat="0" applyAlignment="0" applyProtection="0"/>
    <xf numFmtId="0" fontId="20" fillId="0" borderId="210">
      <alignment horizontal="left" vertical="center"/>
    </xf>
    <xf numFmtId="0" fontId="406" fillId="86" borderId="186" applyNumberFormat="0" applyAlignment="0" applyProtection="0">
      <alignment vertical="center"/>
    </xf>
    <xf numFmtId="0" fontId="20" fillId="0" borderId="238">
      <alignment horizontal="left" vertical="center"/>
    </xf>
    <xf numFmtId="0" fontId="412" fillId="0" borderId="184" applyNumberFormat="0" applyFill="0" applyAlignment="0" applyProtection="0">
      <alignment vertical="center"/>
    </xf>
    <xf numFmtId="0" fontId="413" fillId="73" borderId="186" applyNumberFormat="0" applyAlignment="0" applyProtection="0">
      <alignment vertical="center"/>
    </xf>
    <xf numFmtId="0" fontId="419" fillId="86" borderId="187" applyNumberFormat="0" applyAlignment="0" applyProtection="0">
      <alignment vertical="center"/>
    </xf>
    <xf numFmtId="0" fontId="274" fillId="61" borderId="250" applyNumberFormat="0" applyAlignment="0" applyProtection="0"/>
    <xf numFmtId="37" fontId="108" fillId="0" borderId="185" applyAlignment="0"/>
    <xf numFmtId="3" fontId="9" fillId="2" borderId="188" applyNumberFormat="0" applyFont="0" applyFill="0" applyBorder="0" applyAlignment="0" applyProtection="0">
      <alignment horizontal="center" vertical="center" wrapText="1"/>
    </xf>
    <xf numFmtId="0" fontId="377" fillId="86" borderId="186" applyNumberFormat="0" applyAlignment="0" applyProtection="0"/>
    <xf numFmtId="0" fontId="396" fillId="86" borderId="187" applyNumberFormat="0" applyAlignment="0" applyProtection="0"/>
    <xf numFmtId="3" fontId="9" fillId="2" borderId="244" applyNumberFormat="0" applyFont="0" applyFill="0" applyBorder="0" applyAlignment="0" applyProtection="0">
      <alignment horizontal="center" vertical="center" wrapText="1"/>
    </xf>
    <xf numFmtId="0" fontId="396" fillId="86" borderId="208" applyNumberFormat="0" applyAlignment="0" applyProtection="0"/>
    <xf numFmtId="0" fontId="377" fillId="86" borderId="249" applyNumberFormat="0" applyAlignment="0" applyProtection="0"/>
    <xf numFmtId="0" fontId="274" fillId="61" borderId="236" applyNumberFormat="0" applyAlignment="0" applyProtection="0"/>
    <xf numFmtId="0" fontId="412" fillId="0" borderId="330" applyNumberFormat="0" applyFill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266">
      <alignment horizontal="left" vertical="center"/>
    </xf>
    <xf numFmtId="0" fontId="20" fillId="0" borderId="189">
      <alignment horizontal="left" vertical="center"/>
    </xf>
    <xf numFmtId="0" fontId="20" fillId="0" borderId="189">
      <alignment horizontal="left" vertical="center"/>
    </xf>
    <xf numFmtId="0" fontId="20" fillId="0" borderId="189">
      <alignment horizontal="left" vertical="center"/>
    </xf>
    <xf numFmtId="0" fontId="20" fillId="0" borderId="189">
      <alignment horizontal="left" vertical="center"/>
    </xf>
    <xf numFmtId="0" fontId="20" fillId="0" borderId="189">
      <alignment horizontal="left" vertical="center"/>
    </xf>
    <xf numFmtId="0" fontId="20" fillId="0" borderId="189">
      <alignment horizontal="left" vertical="center"/>
    </xf>
    <xf numFmtId="0" fontId="20" fillId="0" borderId="189">
      <alignment horizontal="left" vertical="center"/>
    </xf>
    <xf numFmtId="0" fontId="20" fillId="0" borderId="252">
      <alignment horizontal="left" vertical="center"/>
    </xf>
    <xf numFmtId="3" fontId="9" fillId="2" borderId="341" applyNumberFormat="0" applyFont="0" applyFill="0" applyBorder="0" applyAlignment="0" applyProtection="0">
      <alignment horizontal="center" vertical="center" wrapText="1"/>
    </xf>
    <xf numFmtId="0" fontId="377" fillId="86" borderId="186" applyNumberFormat="0" applyAlignment="0" applyProtection="0"/>
    <xf numFmtId="0" fontId="396" fillId="86" borderId="187" applyNumberFormat="0" applyAlignment="0" applyProtection="0"/>
    <xf numFmtId="37" fontId="108" fillId="0" borderId="185" applyAlignment="0"/>
    <xf numFmtId="3" fontId="9" fillId="2" borderId="355" applyNumberFormat="0" applyFont="0" applyFill="0" applyBorder="0" applyAlignment="0" applyProtection="0">
      <alignment horizontal="center" vertical="center" wrapText="1"/>
    </xf>
    <xf numFmtId="3" fontId="9" fillId="2" borderId="188" applyNumberFormat="0" applyFont="0" applyFill="0" applyBorder="0" applyAlignment="0" applyProtection="0">
      <alignment horizontal="center" vertical="center" wrapText="1"/>
    </xf>
    <xf numFmtId="0" fontId="274" fillId="61" borderId="347" applyNumberFormat="0" applyAlignment="0" applyProtection="0"/>
    <xf numFmtId="0" fontId="396" fillId="86" borderId="215" applyNumberFormat="0" applyAlignment="0" applyProtection="0"/>
    <xf numFmtId="0" fontId="108" fillId="0" borderId="190">
      <alignment vertical="justify" wrapText="1"/>
    </xf>
    <xf numFmtId="0" fontId="263" fillId="61" borderId="186" applyNumberFormat="0" applyAlignment="0" applyProtection="0"/>
    <xf numFmtId="0" fontId="274" fillId="61" borderId="187" applyNumberFormat="0" applyAlignment="0" applyProtection="0"/>
    <xf numFmtId="0" fontId="20" fillId="0" borderId="245">
      <alignment horizontal="left" vertical="center"/>
    </xf>
    <xf numFmtId="0" fontId="406" fillId="86" borderId="186" applyNumberFormat="0" applyAlignment="0" applyProtection="0">
      <alignment vertical="center"/>
    </xf>
    <xf numFmtId="0" fontId="20" fillId="0" borderId="300">
      <alignment horizontal="left" vertical="center"/>
    </xf>
    <xf numFmtId="0" fontId="412" fillId="0" borderId="191" applyNumberFormat="0" applyFill="0" applyAlignment="0" applyProtection="0">
      <alignment vertical="center"/>
    </xf>
    <xf numFmtId="0" fontId="413" fillId="73" borderId="186" applyNumberFormat="0" applyAlignment="0" applyProtection="0">
      <alignment vertical="center"/>
    </xf>
    <xf numFmtId="0" fontId="419" fillId="86" borderId="187" applyNumberFormat="0" applyAlignment="0" applyProtection="0">
      <alignment vertical="center"/>
    </xf>
    <xf numFmtId="245" fontId="20" fillId="0" borderId="189">
      <alignment horizontal="left" vertical="center"/>
    </xf>
    <xf numFmtId="0" fontId="377" fillId="86" borderId="186" applyNumberFormat="0" applyAlignment="0" applyProtection="0"/>
    <xf numFmtId="0" fontId="396" fillId="86" borderId="187" applyNumberFormat="0" applyAlignment="0" applyProtection="0"/>
    <xf numFmtId="245" fontId="20" fillId="0" borderId="189">
      <alignment horizontal="left" vertical="center"/>
    </xf>
    <xf numFmtId="0" fontId="406" fillId="86" borderId="276" applyNumberFormat="0" applyAlignment="0" applyProtection="0">
      <alignment vertical="center"/>
    </xf>
    <xf numFmtId="0" fontId="274" fillId="61" borderId="200" applyNumberFormat="0" applyAlignment="0" applyProtection="0"/>
    <xf numFmtId="0" fontId="20" fillId="0" borderId="202">
      <alignment horizontal="left" vertical="center"/>
    </xf>
    <xf numFmtId="0" fontId="20" fillId="0" borderId="189">
      <alignment horizontal="left" vertical="center"/>
    </xf>
    <xf numFmtId="0" fontId="20" fillId="0" borderId="189">
      <alignment horizontal="left" vertical="center"/>
    </xf>
    <xf numFmtId="0" fontId="20" fillId="0" borderId="189">
      <alignment horizontal="left" vertical="center"/>
    </xf>
    <xf numFmtId="0" fontId="20" fillId="0" borderId="189">
      <alignment horizontal="left" vertical="center"/>
    </xf>
    <xf numFmtId="0" fontId="20" fillId="0" borderId="189">
      <alignment horizontal="left" vertical="center"/>
    </xf>
    <xf numFmtId="0" fontId="20" fillId="0" borderId="189">
      <alignment horizontal="left" vertical="center"/>
    </xf>
    <xf numFmtId="0" fontId="20" fillId="0" borderId="189">
      <alignment horizontal="left" vertical="center"/>
    </xf>
    <xf numFmtId="245" fontId="20" fillId="0" borderId="189">
      <alignment horizontal="left" vertical="center"/>
    </xf>
    <xf numFmtId="245" fontId="20" fillId="0" borderId="189">
      <alignment horizontal="left" vertical="center"/>
    </xf>
    <xf numFmtId="0" fontId="412" fillId="0" borderId="233" applyNumberFormat="0" applyFill="0" applyAlignment="0" applyProtection="0">
      <alignment vertical="center"/>
    </xf>
    <xf numFmtId="3" fontId="9" fillId="2" borderId="292" applyNumberFormat="0" applyFont="0" applyFill="0" applyBorder="0" applyAlignment="0" applyProtection="0">
      <alignment horizontal="center" vertical="center" wrapText="1"/>
    </xf>
    <xf numFmtId="0" fontId="108" fillId="0" borderId="196">
      <alignment vertical="justify" wrapText="1"/>
    </xf>
    <xf numFmtId="3" fontId="9" fillId="2" borderId="341" applyNumberFormat="0" applyFont="0" applyFill="0" applyBorder="0" applyAlignment="0" applyProtection="0">
      <alignment horizontal="center" vertical="center" wrapText="1"/>
    </xf>
    <xf numFmtId="0" fontId="20" fillId="0" borderId="356">
      <alignment horizontal="left" vertical="center"/>
    </xf>
    <xf numFmtId="0" fontId="274" fillId="61" borderId="193" applyNumberFormat="0" applyAlignment="0" applyProtection="0"/>
    <xf numFmtId="0" fontId="412" fillId="0" borderId="197" applyNumberFormat="0" applyFill="0" applyAlignment="0" applyProtection="0">
      <alignment vertical="center"/>
    </xf>
    <xf numFmtId="0" fontId="419" fillId="86" borderId="193" applyNumberFormat="0" applyAlignment="0" applyProtection="0">
      <alignment vertical="center"/>
    </xf>
    <xf numFmtId="245" fontId="20" fillId="0" borderId="195">
      <alignment horizontal="left" vertical="center"/>
    </xf>
    <xf numFmtId="0" fontId="396" fillId="86" borderId="193" applyNumberFormat="0" applyAlignment="0" applyProtection="0"/>
    <xf numFmtId="245" fontId="20" fillId="0" borderId="195">
      <alignment horizontal="left" vertical="center"/>
    </xf>
    <xf numFmtId="0" fontId="396" fillId="86" borderId="354" applyNumberFormat="0" applyAlignment="0" applyProtection="0"/>
    <xf numFmtId="0" fontId="20" fillId="0" borderId="195">
      <alignment horizontal="left" vertical="center"/>
    </xf>
    <xf numFmtId="0" fontId="20" fillId="0" borderId="195">
      <alignment horizontal="left" vertical="center"/>
    </xf>
    <xf numFmtId="0" fontId="20" fillId="0" borderId="195">
      <alignment horizontal="left" vertical="center"/>
    </xf>
    <xf numFmtId="0" fontId="20" fillId="0" borderId="195">
      <alignment horizontal="left" vertical="center"/>
    </xf>
    <xf numFmtId="0" fontId="20" fillId="0" borderId="195">
      <alignment horizontal="left" vertical="center"/>
    </xf>
    <xf numFmtId="0" fontId="20" fillId="0" borderId="195">
      <alignment horizontal="left" vertical="center"/>
    </xf>
    <xf numFmtId="0" fontId="20" fillId="0" borderId="195">
      <alignment horizontal="left" vertical="center"/>
    </xf>
    <xf numFmtId="245" fontId="20" fillId="0" borderId="195">
      <alignment horizontal="left" vertical="center"/>
    </xf>
    <xf numFmtId="245" fontId="20" fillId="0" borderId="195">
      <alignment horizontal="left" vertical="center"/>
    </xf>
    <xf numFmtId="0" fontId="20" fillId="0" borderId="245">
      <alignment horizontal="left" vertical="center"/>
    </xf>
    <xf numFmtId="0" fontId="20" fillId="0" borderId="210">
      <alignment horizontal="left" vertical="center"/>
    </xf>
    <xf numFmtId="0" fontId="274" fillId="61" borderId="257" applyNumberFormat="0" applyAlignment="0" applyProtection="0"/>
    <xf numFmtId="37" fontId="108" fillId="0" borderId="255" applyAlignment="0"/>
    <xf numFmtId="3" fontId="9" fillId="2" borderId="258" applyNumberFormat="0" applyFont="0" applyFill="0" applyBorder="0" applyAlignment="0" applyProtection="0">
      <alignment horizontal="center" vertical="center" wrapText="1"/>
    </xf>
    <xf numFmtId="0" fontId="20" fillId="0" borderId="210">
      <alignment horizontal="left" vertical="center"/>
    </xf>
    <xf numFmtId="0" fontId="413" fillId="73" borderId="324" applyNumberFormat="0" applyAlignment="0" applyProtection="0">
      <alignment vertical="center"/>
    </xf>
    <xf numFmtId="0" fontId="8" fillId="87" borderId="207" applyNumberFormat="0" applyFont="0" applyAlignment="0" applyProtection="0">
      <alignment vertical="center"/>
    </xf>
    <xf numFmtId="0" fontId="20" fillId="0" borderId="335">
      <alignment horizontal="left" vertical="center"/>
    </xf>
    <xf numFmtId="0" fontId="413" fillId="73" borderId="199" applyNumberFormat="0" applyAlignment="0" applyProtection="0">
      <alignment vertical="center"/>
    </xf>
    <xf numFmtId="0" fontId="419" fillId="86" borderId="200" applyNumberFormat="0" applyAlignment="0" applyProtection="0">
      <alignment vertical="center"/>
    </xf>
    <xf numFmtId="245" fontId="20" fillId="0" borderId="202">
      <alignment horizontal="left" vertical="center"/>
    </xf>
    <xf numFmtId="0" fontId="377" fillId="86" borderId="199" applyNumberFormat="0" applyAlignment="0" applyProtection="0"/>
    <xf numFmtId="0" fontId="396" fillId="86" borderId="200" applyNumberFormat="0" applyAlignment="0" applyProtection="0"/>
    <xf numFmtId="245" fontId="20" fillId="0" borderId="202">
      <alignment horizontal="left" vertical="center"/>
    </xf>
    <xf numFmtId="3" fontId="9" fillId="2" borderId="362" applyNumberFormat="0" applyFont="0" applyFill="0" applyBorder="0" applyAlignment="0" applyProtection="0">
      <alignment horizontal="center" vertical="center" wrapText="1"/>
    </xf>
    <xf numFmtId="0" fontId="20" fillId="0" borderId="217">
      <alignment horizontal="left" vertical="center"/>
    </xf>
    <xf numFmtId="0" fontId="20" fillId="0" borderId="202">
      <alignment horizontal="left" vertical="center"/>
    </xf>
    <xf numFmtId="0" fontId="20" fillId="0" borderId="202">
      <alignment horizontal="left" vertical="center"/>
    </xf>
    <xf numFmtId="0" fontId="20" fillId="0" borderId="202">
      <alignment horizontal="left" vertical="center"/>
    </xf>
    <xf numFmtId="0" fontId="20" fillId="0" borderId="202">
      <alignment horizontal="left" vertical="center"/>
    </xf>
    <xf numFmtId="0" fontId="20" fillId="0" borderId="202">
      <alignment horizontal="left" vertical="center"/>
    </xf>
    <xf numFmtId="0" fontId="20" fillId="0" borderId="202">
      <alignment horizontal="left" vertical="center"/>
    </xf>
    <xf numFmtId="0" fontId="20" fillId="0" borderId="202">
      <alignment horizontal="left" vertical="center"/>
    </xf>
    <xf numFmtId="245" fontId="20" fillId="0" borderId="202">
      <alignment horizontal="left" vertical="center"/>
    </xf>
    <xf numFmtId="245" fontId="20" fillId="0" borderId="202">
      <alignment horizontal="left" vertical="center"/>
    </xf>
    <xf numFmtId="0" fontId="377" fillId="86" borderId="206" applyNumberFormat="0" applyAlignment="0" applyProtection="0"/>
    <xf numFmtId="0" fontId="349" fillId="87" borderId="207" applyNumberFormat="0" applyFont="0" applyAlignment="0" applyProtection="0"/>
    <xf numFmtId="0" fontId="396" fillId="86" borderId="208" applyNumberFormat="0" applyAlignment="0" applyProtection="0"/>
    <xf numFmtId="37" fontId="108" fillId="0" borderId="205" applyAlignment="0"/>
    <xf numFmtId="3" fontId="9" fillId="2" borderId="209" applyNumberFormat="0" applyFont="0" applyFill="0" applyBorder="0" applyAlignment="0" applyProtection="0">
      <alignment horizontal="center" vertical="center" wrapText="1"/>
    </xf>
    <xf numFmtId="0" fontId="20" fillId="0" borderId="285">
      <alignment horizontal="left" vertical="center"/>
    </xf>
    <xf numFmtId="0" fontId="396" fillId="86" borderId="340" applyNumberFormat="0" applyAlignment="0" applyProtection="0"/>
    <xf numFmtId="0" fontId="108" fillId="0" borderId="211">
      <alignment vertical="justify" wrapText="1"/>
    </xf>
    <xf numFmtId="0" fontId="263" fillId="61" borderId="206" applyNumberFormat="0" applyAlignment="0" applyProtection="0"/>
    <xf numFmtId="0" fontId="274" fillId="61" borderId="208" applyNumberFormat="0" applyAlignment="0" applyProtection="0"/>
    <xf numFmtId="0" fontId="8" fillId="52" borderId="207" applyNumberFormat="0" applyFont="0" applyAlignment="0" applyProtection="0"/>
    <xf numFmtId="0" fontId="406" fillId="86" borderId="206" applyNumberFormat="0" applyAlignment="0" applyProtection="0">
      <alignment vertical="center"/>
    </xf>
    <xf numFmtId="0" fontId="8" fillId="87" borderId="207" applyNumberFormat="0" applyFont="0" applyAlignment="0" applyProtection="0">
      <alignment vertical="center"/>
    </xf>
    <xf numFmtId="0" fontId="412" fillId="0" borderId="212" applyNumberFormat="0" applyFill="0" applyAlignment="0" applyProtection="0">
      <alignment vertical="center"/>
    </xf>
    <xf numFmtId="0" fontId="413" fillId="73" borderId="206" applyNumberFormat="0" applyAlignment="0" applyProtection="0">
      <alignment vertical="center"/>
    </xf>
    <xf numFmtId="0" fontId="419" fillId="86" borderId="208" applyNumberFormat="0" applyAlignment="0" applyProtection="0">
      <alignment vertical="center"/>
    </xf>
    <xf numFmtId="245" fontId="20" fillId="0" borderId="210">
      <alignment horizontal="left" vertical="center"/>
    </xf>
    <xf numFmtId="0" fontId="377" fillId="86" borderId="206" applyNumberFormat="0" applyAlignment="0" applyProtection="0"/>
    <xf numFmtId="0" fontId="349" fillId="87" borderId="207" applyNumberFormat="0" applyFont="0" applyAlignment="0" applyProtection="0"/>
    <xf numFmtId="0" fontId="396" fillId="86" borderId="208" applyNumberFormat="0" applyAlignment="0" applyProtection="0"/>
    <xf numFmtId="245" fontId="20" fillId="0" borderId="210">
      <alignment horizontal="left" vertical="center"/>
    </xf>
    <xf numFmtId="0" fontId="263" fillId="61" borderId="304" applyNumberFormat="0" applyAlignment="0" applyProtection="0"/>
    <xf numFmtId="0" fontId="377" fillId="86" borderId="304" applyNumberFormat="0" applyAlignment="0" applyProtection="0"/>
    <xf numFmtId="0" fontId="274" fillId="61" borderId="264" applyNumberFormat="0" applyAlignment="0" applyProtection="0"/>
    <xf numFmtId="0" fontId="20" fillId="0" borderId="293">
      <alignment horizontal="left" vertical="center"/>
    </xf>
    <xf numFmtId="0" fontId="20" fillId="0" borderId="210">
      <alignment horizontal="left" vertical="center"/>
    </xf>
    <xf numFmtId="0" fontId="20" fillId="0" borderId="210">
      <alignment horizontal="left" vertical="center"/>
    </xf>
    <xf numFmtId="0" fontId="20" fillId="0" borderId="210">
      <alignment horizontal="left" vertical="center"/>
    </xf>
    <xf numFmtId="0" fontId="20" fillId="0" borderId="210">
      <alignment horizontal="left" vertical="center"/>
    </xf>
    <xf numFmtId="0" fontId="20" fillId="0" borderId="210">
      <alignment horizontal="left" vertical="center"/>
    </xf>
    <xf numFmtId="0" fontId="20" fillId="0" borderId="210">
      <alignment horizontal="left" vertical="center"/>
    </xf>
    <xf numFmtId="0" fontId="20" fillId="0" borderId="210">
      <alignment horizontal="left" vertical="center"/>
    </xf>
    <xf numFmtId="245" fontId="20" fillId="0" borderId="210">
      <alignment horizontal="left" vertical="center"/>
    </xf>
    <xf numFmtId="245" fontId="20" fillId="0" borderId="210">
      <alignment horizontal="left" vertical="center"/>
    </xf>
    <xf numFmtId="0" fontId="20" fillId="0" borderId="217">
      <alignment horizontal="left" vertical="center"/>
    </xf>
    <xf numFmtId="0" fontId="20" fillId="0" borderId="217">
      <alignment horizontal="left" vertical="center"/>
    </xf>
    <xf numFmtId="0" fontId="20" fillId="0" borderId="217">
      <alignment horizontal="left" vertical="center"/>
    </xf>
    <xf numFmtId="0" fontId="20" fillId="0" borderId="335">
      <alignment horizontal="left" vertical="center"/>
    </xf>
    <xf numFmtId="0" fontId="377" fillId="86" borderId="214" applyNumberFormat="0" applyAlignment="0" applyProtection="0"/>
    <xf numFmtId="0" fontId="396" fillId="86" borderId="215" applyNumberFormat="0" applyAlignment="0" applyProtection="0"/>
    <xf numFmtId="37" fontId="108" fillId="0" borderId="213" applyAlignment="0"/>
    <xf numFmtId="0" fontId="419" fillId="86" borderId="264" applyNumberFormat="0" applyAlignment="0" applyProtection="0">
      <alignment vertical="center"/>
    </xf>
    <xf numFmtId="3" fontId="9" fillId="2" borderId="216" applyNumberFormat="0" applyFont="0" applyFill="0" applyBorder="0" applyAlignment="0" applyProtection="0">
      <alignment horizontal="center" vertical="center" wrapText="1"/>
    </xf>
    <xf numFmtId="0" fontId="413" fillId="73" borderId="346" applyNumberFormat="0" applyAlignment="0" applyProtection="0">
      <alignment vertical="center"/>
    </xf>
    <xf numFmtId="0" fontId="108" fillId="0" borderId="218">
      <alignment vertical="justify" wrapText="1"/>
    </xf>
    <xf numFmtId="0" fontId="263" fillId="61" borderId="214" applyNumberFormat="0" applyAlignment="0" applyProtection="0"/>
    <xf numFmtId="0" fontId="274" fillId="61" borderId="215" applyNumberFormat="0" applyAlignment="0" applyProtection="0"/>
    <xf numFmtId="0" fontId="406" fillId="86" borderId="214" applyNumberFormat="0" applyAlignment="0" applyProtection="0">
      <alignment vertical="center"/>
    </xf>
    <xf numFmtId="0" fontId="412" fillId="0" borderId="219" applyNumberFormat="0" applyFill="0" applyAlignment="0" applyProtection="0">
      <alignment vertical="center"/>
    </xf>
    <xf numFmtId="0" fontId="413" fillId="73" borderId="214" applyNumberFormat="0" applyAlignment="0" applyProtection="0">
      <alignment vertical="center"/>
    </xf>
    <xf numFmtId="0" fontId="419" fillId="86" borderId="215" applyNumberFormat="0" applyAlignment="0" applyProtection="0">
      <alignment vertical="center"/>
    </xf>
    <xf numFmtId="245" fontId="20" fillId="0" borderId="217">
      <alignment horizontal="left" vertical="center"/>
    </xf>
    <xf numFmtId="0" fontId="377" fillId="86" borderId="214" applyNumberFormat="0" applyAlignment="0" applyProtection="0"/>
    <xf numFmtId="0" fontId="396" fillId="86" borderId="215" applyNumberFormat="0" applyAlignment="0" applyProtection="0"/>
    <xf numFmtId="245" fontId="20" fillId="0" borderId="217">
      <alignment horizontal="left" vertical="center"/>
    </xf>
    <xf numFmtId="0" fontId="406" fillId="86" borderId="227" applyNumberFormat="0" applyAlignment="0" applyProtection="0">
      <alignment vertical="center"/>
    </xf>
    <xf numFmtId="0" fontId="20" fillId="0" borderId="217">
      <alignment horizontal="left" vertical="center"/>
    </xf>
    <xf numFmtId="0" fontId="20" fillId="0" borderId="217">
      <alignment horizontal="left" vertical="center"/>
    </xf>
    <xf numFmtId="0" fontId="20" fillId="0" borderId="217">
      <alignment horizontal="left" vertical="center"/>
    </xf>
    <xf numFmtId="0" fontId="20" fillId="0" borderId="217">
      <alignment horizontal="left" vertical="center"/>
    </xf>
    <xf numFmtId="0" fontId="20" fillId="0" borderId="217">
      <alignment horizontal="left" vertical="center"/>
    </xf>
    <xf numFmtId="0" fontId="20" fillId="0" borderId="217">
      <alignment horizontal="left" vertical="center"/>
    </xf>
    <xf numFmtId="0" fontId="20" fillId="0" borderId="217">
      <alignment horizontal="left" vertical="center"/>
    </xf>
    <xf numFmtId="245" fontId="20" fillId="0" borderId="217">
      <alignment horizontal="left" vertical="center"/>
    </xf>
    <xf numFmtId="245" fontId="20" fillId="0" borderId="217">
      <alignment horizontal="left" vertical="center"/>
    </xf>
    <xf numFmtId="0" fontId="20" fillId="0" borderId="320">
      <alignment horizontal="left" vertical="center"/>
    </xf>
    <xf numFmtId="0" fontId="20" fillId="0" borderId="223">
      <alignment horizontal="left" vertical="center"/>
    </xf>
    <xf numFmtId="0" fontId="20" fillId="0" borderId="223">
      <alignment horizontal="left" vertical="center"/>
    </xf>
    <xf numFmtId="0" fontId="20" fillId="0" borderId="223">
      <alignment horizontal="left" vertical="center"/>
    </xf>
    <xf numFmtId="0" fontId="20" fillId="0" borderId="223">
      <alignment horizontal="left" vertical="center"/>
    </xf>
    <xf numFmtId="0" fontId="20" fillId="0" borderId="223">
      <alignment horizontal="left" vertical="center"/>
    </xf>
    <xf numFmtId="0" fontId="20" fillId="0" borderId="223">
      <alignment horizontal="left" vertical="center"/>
    </xf>
    <xf numFmtId="0" fontId="20" fillId="0" borderId="223">
      <alignment horizontal="left" vertical="center"/>
    </xf>
    <xf numFmtId="37" fontId="108" fillId="0" borderId="345" applyAlignment="0"/>
    <xf numFmtId="0" fontId="20" fillId="0" borderId="259">
      <alignment horizontal="left" vertical="center"/>
    </xf>
    <xf numFmtId="0" fontId="396" fillId="86" borderId="221" applyNumberFormat="0" applyAlignment="0" applyProtection="0"/>
    <xf numFmtId="37" fontId="108" fillId="0" borderId="220" applyAlignment="0"/>
    <xf numFmtId="3" fontId="9" fillId="2" borderId="222" applyNumberFormat="0" applyFont="0" applyFill="0" applyBorder="0" applyAlignment="0" applyProtection="0">
      <alignment horizontal="center" vertical="center" wrapText="1"/>
    </xf>
    <xf numFmtId="0" fontId="412" fillId="0" borderId="337" applyNumberFormat="0" applyFill="0" applyAlignment="0" applyProtection="0">
      <alignment vertical="center"/>
    </xf>
    <xf numFmtId="0" fontId="108" fillId="0" borderId="224">
      <alignment vertical="justify" wrapText="1"/>
    </xf>
    <xf numFmtId="0" fontId="274" fillId="61" borderId="221" applyNumberFormat="0" applyAlignment="0" applyProtection="0"/>
    <xf numFmtId="0" fontId="412" fillId="0" borderId="225" applyNumberFormat="0" applyFill="0" applyAlignment="0" applyProtection="0">
      <alignment vertical="center"/>
    </xf>
    <xf numFmtId="0" fontId="406" fillId="86" borderId="289" applyNumberFormat="0" applyAlignment="0" applyProtection="0">
      <alignment vertical="center"/>
    </xf>
    <xf numFmtId="0" fontId="419" fillId="86" borderId="221" applyNumberFormat="0" applyAlignment="0" applyProtection="0">
      <alignment vertical="center"/>
    </xf>
    <xf numFmtId="245" fontId="20" fillId="0" borderId="223">
      <alignment horizontal="left" vertical="center"/>
    </xf>
    <xf numFmtId="0" fontId="396" fillId="86" borderId="221" applyNumberFormat="0" applyAlignment="0" applyProtection="0"/>
    <xf numFmtId="245" fontId="20" fillId="0" borderId="223">
      <alignment horizontal="left" vertical="center"/>
    </xf>
    <xf numFmtId="0" fontId="274" fillId="61" borderId="318" applyNumberFormat="0" applyAlignment="0" applyProtection="0"/>
    <xf numFmtId="0" fontId="396" fillId="86" borderId="291" applyNumberFormat="0" applyAlignment="0" applyProtection="0"/>
    <xf numFmtId="0" fontId="20" fillId="0" borderId="223">
      <alignment horizontal="left" vertical="center"/>
    </xf>
    <xf numFmtId="0" fontId="20" fillId="0" borderId="223">
      <alignment horizontal="left" vertical="center"/>
    </xf>
    <xf numFmtId="0" fontId="20" fillId="0" borderId="223">
      <alignment horizontal="left" vertical="center"/>
    </xf>
    <xf numFmtId="0" fontId="20" fillId="0" borderId="223">
      <alignment horizontal="left" vertical="center"/>
    </xf>
    <xf numFmtId="0" fontId="20" fillId="0" borderId="223">
      <alignment horizontal="left" vertical="center"/>
    </xf>
    <xf numFmtId="0" fontId="20" fillId="0" borderId="223">
      <alignment horizontal="left" vertical="center"/>
    </xf>
    <xf numFmtId="0" fontId="20" fillId="0" borderId="223">
      <alignment horizontal="left" vertical="center"/>
    </xf>
    <xf numFmtId="245" fontId="20" fillId="0" borderId="223">
      <alignment horizontal="left" vertical="center"/>
    </xf>
    <xf numFmtId="245" fontId="20" fillId="0" borderId="223">
      <alignment horizontal="left" vertical="center"/>
    </xf>
    <xf numFmtId="0" fontId="419" fillId="86" borderId="326" applyNumberFormat="0" applyAlignment="0" applyProtection="0">
      <alignment vertical="center"/>
    </xf>
    <xf numFmtId="0" fontId="263" fillId="61" borderId="317" applyNumberFormat="0" applyAlignment="0" applyProtection="0"/>
    <xf numFmtId="0" fontId="20" fillId="0" borderId="342">
      <alignment horizontal="left" vertical="center"/>
    </xf>
    <xf numFmtId="0" fontId="396" fillId="86" borderId="354" applyNumberFormat="0" applyAlignment="0" applyProtection="0"/>
    <xf numFmtId="37" fontId="108" fillId="0" borderId="288" applyAlignment="0"/>
    <xf numFmtId="0" fontId="20" fillId="0" borderId="307">
      <alignment horizontal="left" vertical="center"/>
    </xf>
    <xf numFmtId="245" fontId="20" fillId="0" borderId="231">
      <alignment horizontal="left" vertical="center"/>
    </xf>
    <xf numFmtId="0" fontId="377" fillId="86" borderId="235" applyNumberFormat="0" applyAlignment="0" applyProtection="0"/>
    <xf numFmtId="0" fontId="396" fillId="86" borderId="236" applyNumberFormat="0" applyAlignment="0" applyProtection="0"/>
    <xf numFmtId="37" fontId="108" fillId="0" borderId="234" applyAlignment="0"/>
    <xf numFmtId="3" fontId="9" fillId="2" borderId="237" applyNumberFormat="0" applyFont="0" applyFill="0" applyBorder="0" applyAlignment="0" applyProtection="0">
      <alignment horizontal="center" vertical="center" wrapText="1"/>
    </xf>
    <xf numFmtId="0" fontId="20" fillId="0" borderId="293">
      <alignment horizontal="left" vertical="center"/>
    </xf>
    <xf numFmtId="0" fontId="108" fillId="0" borderId="239">
      <alignment vertical="justify" wrapText="1"/>
    </xf>
    <xf numFmtId="0" fontId="263" fillId="61" borderId="235" applyNumberFormat="0" applyAlignment="0" applyProtection="0"/>
    <xf numFmtId="0" fontId="274" fillId="61" borderId="236" applyNumberFormat="0" applyAlignment="0" applyProtection="0"/>
    <xf numFmtId="0" fontId="377" fillId="86" borderId="289" applyNumberFormat="0" applyAlignment="0" applyProtection="0"/>
    <xf numFmtId="0" fontId="413" fillId="73" borderId="353" applyNumberFormat="0" applyAlignment="0" applyProtection="0">
      <alignment vertical="center"/>
    </xf>
    <xf numFmtId="0" fontId="406" fillId="86" borderId="235" applyNumberFormat="0" applyAlignment="0" applyProtection="0">
      <alignment vertical="center"/>
    </xf>
    <xf numFmtId="0" fontId="412" fillId="0" borderId="240" applyNumberFormat="0" applyFill="0" applyAlignment="0" applyProtection="0">
      <alignment vertical="center"/>
    </xf>
    <xf numFmtId="0" fontId="413" fillId="73" borderId="235" applyNumberFormat="0" applyAlignment="0" applyProtection="0">
      <alignment vertical="center"/>
    </xf>
    <xf numFmtId="0" fontId="419" fillId="86" borderId="236" applyNumberFormat="0" applyAlignment="0" applyProtection="0">
      <alignment vertical="center"/>
    </xf>
    <xf numFmtId="245" fontId="20" fillId="0" borderId="238">
      <alignment horizontal="left" vertical="center"/>
    </xf>
    <xf numFmtId="0" fontId="377" fillId="86" borderId="235" applyNumberFormat="0" applyAlignment="0" applyProtection="0"/>
    <xf numFmtId="0" fontId="274" fillId="61" borderId="361" applyNumberFormat="0" applyAlignment="0" applyProtection="0"/>
    <xf numFmtId="0" fontId="396" fillId="86" borderId="236" applyNumberFormat="0" applyAlignment="0" applyProtection="0"/>
    <xf numFmtId="245" fontId="20" fillId="0" borderId="238">
      <alignment horizontal="left" vertical="center"/>
    </xf>
    <xf numFmtId="0" fontId="20" fillId="0" borderId="285">
      <alignment horizontal="left" vertical="center"/>
    </xf>
    <xf numFmtId="0" fontId="20" fillId="0" borderId="238">
      <alignment horizontal="left" vertical="center"/>
    </xf>
    <xf numFmtId="0" fontId="20" fillId="0" borderId="238">
      <alignment horizontal="left" vertical="center"/>
    </xf>
    <xf numFmtId="0" fontId="20" fillId="0" borderId="238">
      <alignment horizontal="left" vertical="center"/>
    </xf>
    <xf numFmtId="0" fontId="20" fillId="0" borderId="238">
      <alignment horizontal="left" vertical="center"/>
    </xf>
    <xf numFmtId="0" fontId="20" fillId="0" borderId="238">
      <alignment horizontal="left" vertical="center"/>
    </xf>
    <xf numFmtId="0" fontId="20" fillId="0" borderId="238">
      <alignment horizontal="left" vertical="center"/>
    </xf>
    <xf numFmtId="0" fontId="20" fillId="0" borderId="238">
      <alignment horizontal="left" vertical="center"/>
    </xf>
    <xf numFmtId="245" fontId="20" fillId="0" borderId="238">
      <alignment horizontal="left" vertical="center"/>
    </xf>
    <xf numFmtId="245" fontId="20" fillId="0" borderId="238">
      <alignment horizontal="left" vertical="center"/>
    </xf>
    <xf numFmtId="0" fontId="412" fillId="0" borderId="261" applyNumberFormat="0" applyFill="0" applyAlignment="0" applyProtection="0">
      <alignment vertical="center"/>
    </xf>
    <xf numFmtId="0" fontId="108" fillId="0" borderId="246">
      <alignment vertical="justify" wrapText="1"/>
    </xf>
    <xf numFmtId="0" fontId="263" fillId="61" borderId="242" applyNumberFormat="0" applyAlignment="0" applyProtection="0"/>
    <xf numFmtId="0" fontId="406" fillId="86" borderId="297" applyNumberFormat="0" applyAlignment="0" applyProtection="0">
      <alignment vertical="center"/>
    </xf>
    <xf numFmtId="0" fontId="274" fillId="61" borderId="243" applyNumberFormat="0" applyAlignment="0" applyProtection="0"/>
    <xf numFmtId="0" fontId="406" fillId="86" borderId="332" applyNumberFormat="0" applyAlignment="0" applyProtection="0">
      <alignment vertical="center"/>
    </xf>
    <xf numFmtId="0" fontId="406" fillId="86" borderId="242" applyNumberFormat="0" applyAlignment="0" applyProtection="0">
      <alignment vertical="center"/>
    </xf>
    <xf numFmtId="0" fontId="412" fillId="0" borderId="247" applyNumberFormat="0" applyFill="0" applyAlignment="0" applyProtection="0">
      <alignment vertical="center"/>
    </xf>
    <xf numFmtId="0" fontId="413" fillId="73" borderId="242" applyNumberFormat="0" applyAlignment="0" applyProtection="0">
      <alignment vertical="center"/>
    </xf>
    <xf numFmtId="0" fontId="419" fillId="86" borderId="243" applyNumberFormat="0" applyAlignment="0" applyProtection="0">
      <alignment vertical="center"/>
    </xf>
    <xf numFmtId="245" fontId="20" fillId="0" borderId="245">
      <alignment horizontal="left" vertical="center"/>
    </xf>
    <xf numFmtId="0" fontId="377" fillId="86" borderId="242" applyNumberFormat="0" applyAlignment="0" applyProtection="0"/>
    <xf numFmtId="0" fontId="396" fillId="86" borderId="243" applyNumberFormat="0" applyAlignment="0" applyProtection="0"/>
    <xf numFmtId="245" fontId="20" fillId="0" borderId="245">
      <alignment horizontal="left" vertical="center"/>
    </xf>
    <xf numFmtId="0" fontId="20" fillId="0" borderId="245">
      <alignment horizontal="left" vertical="center"/>
    </xf>
    <xf numFmtId="0" fontId="20" fillId="0" borderId="245">
      <alignment horizontal="left" vertical="center"/>
    </xf>
    <xf numFmtId="0" fontId="20" fillId="0" borderId="245">
      <alignment horizontal="left" vertical="center"/>
    </xf>
    <xf numFmtId="0" fontId="20" fillId="0" borderId="245">
      <alignment horizontal="left" vertical="center"/>
    </xf>
    <xf numFmtId="0" fontId="20" fillId="0" borderId="245">
      <alignment horizontal="left" vertical="center"/>
    </xf>
    <xf numFmtId="0" fontId="20" fillId="0" borderId="245">
      <alignment horizontal="left" vertical="center"/>
    </xf>
    <xf numFmtId="0" fontId="20" fillId="0" borderId="245">
      <alignment horizontal="left" vertical="center"/>
    </xf>
    <xf numFmtId="245" fontId="20" fillId="0" borderId="245">
      <alignment horizontal="left" vertical="center"/>
    </xf>
    <xf numFmtId="245" fontId="20" fillId="0" borderId="245">
      <alignment horizontal="left" vertical="center"/>
    </xf>
    <xf numFmtId="0" fontId="377" fillId="86" borderId="304" applyNumberFormat="0" applyAlignment="0" applyProtection="0"/>
    <xf numFmtId="0" fontId="263" fillId="61" borderId="346" applyNumberFormat="0" applyAlignment="0" applyProtection="0"/>
    <xf numFmtId="0" fontId="263" fillId="61" borderId="289" applyNumberFormat="0" applyAlignment="0" applyProtection="0"/>
    <xf numFmtId="245" fontId="20" fillId="0" borderId="252">
      <alignment horizontal="left" vertical="center"/>
    </xf>
    <xf numFmtId="0" fontId="108" fillId="0" borderId="260">
      <alignment vertical="justify" wrapText="1"/>
    </xf>
    <xf numFmtId="0" fontId="263" fillId="61" borderId="256" applyNumberFormat="0" applyAlignment="0" applyProtection="0"/>
    <xf numFmtId="0" fontId="274" fillId="61" borderId="257" applyNumberFormat="0" applyAlignment="0" applyProtection="0"/>
    <xf numFmtId="0" fontId="406" fillId="86" borderId="256" applyNumberFormat="0" applyAlignment="0" applyProtection="0">
      <alignment vertical="center"/>
    </xf>
    <xf numFmtId="0" fontId="412" fillId="0" borderId="261" applyNumberFormat="0" applyFill="0" applyAlignment="0" applyProtection="0">
      <alignment vertical="center"/>
    </xf>
    <xf numFmtId="0" fontId="413" fillId="73" borderId="256" applyNumberFormat="0" applyAlignment="0" applyProtection="0">
      <alignment vertical="center"/>
    </xf>
    <xf numFmtId="0" fontId="419" fillId="86" borderId="257" applyNumberFormat="0" applyAlignment="0" applyProtection="0">
      <alignment vertical="center"/>
    </xf>
    <xf numFmtId="245" fontId="20" fillId="0" borderId="259">
      <alignment horizontal="left" vertical="center"/>
    </xf>
    <xf numFmtId="0" fontId="377" fillId="86" borderId="256" applyNumberFormat="0" applyAlignment="0" applyProtection="0"/>
    <xf numFmtId="0" fontId="396" fillId="86" borderId="257" applyNumberFormat="0" applyAlignment="0" applyProtection="0"/>
    <xf numFmtId="245" fontId="20" fillId="0" borderId="259">
      <alignment horizontal="left" vertical="center"/>
    </xf>
    <xf numFmtId="0" fontId="20" fillId="0" borderId="342">
      <alignment horizontal="left" vertical="center"/>
    </xf>
    <xf numFmtId="37" fontId="108" fillId="0" borderId="323" applyAlignment="0"/>
    <xf numFmtId="0" fontId="20" fillId="0" borderId="259">
      <alignment horizontal="left" vertical="center"/>
    </xf>
    <xf numFmtId="0" fontId="20" fillId="0" borderId="259">
      <alignment horizontal="left" vertical="center"/>
    </xf>
    <xf numFmtId="0" fontId="20" fillId="0" borderId="259">
      <alignment horizontal="left" vertical="center"/>
    </xf>
    <xf numFmtId="0" fontId="20" fillId="0" borderId="259">
      <alignment horizontal="left" vertical="center"/>
    </xf>
    <xf numFmtId="0" fontId="20" fillId="0" borderId="259">
      <alignment horizontal="left" vertical="center"/>
    </xf>
    <xf numFmtId="0" fontId="20" fillId="0" borderId="259">
      <alignment horizontal="left" vertical="center"/>
    </xf>
    <xf numFmtId="0" fontId="20" fillId="0" borderId="259">
      <alignment horizontal="left" vertical="center"/>
    </xf>
    <xf numFmtId="245" fontId="20" fillId="0" borderId="259">
      <alignment horizontal="left" vertical="center"/>
    </xf>
    <xf numFmtId="245" fontId="20" fillId="0" borderId="259">
      <alignment horizontal="left" vertical="center"/>
    </xf>
    <xf numFmtId="0" fontId="108" fillId="0" borderId="267">
      <alignment vertical="justify" wrapText="1"/>
    </xf>
    <xf numFmtId="0" fontId="263" fillId="61" borderId="263" applyNumberFormat="0" applyAlignment="0" applyProtection="0"/>
    <xf numFmtId="0" fontId="274" fillId="61" borderId="264" applyNumberFormat="0" applyAlignment="0" applyProtection="0"/>
    <xf numFmtId="245" fontId="20" fillId="0" borderId="320">
      <alignment horizontal="left" vertical="center"/>
    </xf>
    <xf numFmtId="3" fontId="9" fillId="2" borderId="278" applyNumberFormat="0" applyFont="0" applyFill="0" applyBorder="0" applyAlignment="0" applyProtection="0">
      <alignment horizontal="center" vertical="center" wrapText="1"/>
    </xf>
    <xf numFmtId="0" fontId="406" fillId="86" borderId="263" applyNumberFormat="0" applyAlignment="0" applyProtection="0">
      <alignment vertical="center"/>
    </xf>
    <xf numFmtId="0" fontId="412" fillId="0" borderId="268" applyNumberFormat="0" applyFill="0" applyAlignment="0" applyProtection="0">
      <alignment vertical="center"/>
    </xf>
    <xf numFmtId="0" fontId="413" fillId="73" borderId="263" applyNumberFormat="0" applyAlignment="0" applyProtection="0">
      <alignment vertical="center"/>
    </xf>
    <xf numFmtId="0" fontId="419" fillId="86" borderId="264" applyNumberFormat="0" applyAlignment="0" applyProtection="0">
      <alignment vertical="center"/>
    </xf>
    <xf numFmtId="245" fontId="20" fillId="0" borderId="266">
      <alignment horizontal="left" vertical="center"/>
    </xf>
    <xf numFmtId="0" fontId="377" fillId="86" borderId="263" applyNumberFormat="0" applyAlignment="0" applyProtection="0"/>
    <xf numFmtId="0" fontId="396" fillId="86" borderId="264" applyNumberFormat="0" applyAlignment="0" applyProtection="0"/>
    <xf numFmtId="245" fontId="20" fillId="0" borderId="266">
      <alignment horizontal="left" vertical="center"/>
    </xf>
    <xf numFmtId="0" fontId="419" fillId="86" borderId="318" applyNumberFormat="0" applyAlignment="0" applyProtection="0">
      <alignment vertical="center"/>
    </xf>
    <xf numFmtId="0" fontId="377" fillId="86" borderId="276" applyNumberFormat="0" applyAlignment="0" applyProtection="0"/>
    <xf numFmtId="3" fontId="9" fillId="2" borderId="306" applyNumberFormat="0" applyFont="0" applyFill="0" applyBorder="0" applyAlignment="0" applyProtection="0">
      <alignment horizontal="center" vertical="center" wrapText="1"/>
    </xf>
    <xf numFmtId="0" fontId="396" fillId="86" borderId="277" applyNumberFormat="0" applyAlignment="0" applyProtection="0"/>
    <xf numFmtId="0" fontId="349" fillId="87" borderId="290" applyNumberFormat="0" applyFont="0" applyAlignment="0" applyProtection="0"/>
    <xf numFmtId="0" fontId="20" fillId="0" borderId="266">
      <alignment horizontal="left" vertical="center"/>
    </xf>
    <xf numFmtId="0" fontId="20" fillId="0" borderId="266">
      <alignment horizontal="left" vertical="center"/>
    </xf>
    <xf numFmtId="0" fontId="20" fillId="0" borderId="266">
      <alignment horizontal="left" vertical="center"/>
    </xf>
    <xf numFmtId="0" fontId="20" fillId="0" borderId="266">
      <alignment horizontal="left" vertical="center"/>
    </xf>
    <xf numFmtId="0" fontId="20" fillId="0" borderId="266">
      <alignment horizontal="left" vertical="center"/>
    </xf>
    <xf numFmtId="0" fontId="20" fillId="0" borderId="266">
      <alignment horizontal="left" vertical="center"/>
    </xf>
    <xf numFmtId="0" fontId="20" fillId="0" borderId="266">
      <alignment horizontal="left" vertical="center"/>
    </xf>
    <xf numFmtId="245" fontId="20" fillId="0" borderId="266">
      <alignment horizontal="left" vertical="center"/>
    </xf>
    <xf numFmtId="245" fontId="20" fillId="0" borderId="266">
      <alignment horizontal="left" vertical="center"/>
    </xf>
    <xf numFmtId="0" fontId="20" fillId="0" borderId="272">
      <alignment horizontal="left" vertical="center"/>
    </xf>
    <xf numFmtId="0" fontId="20" fillId="0" borderId="272">
      <alignment horizontal="left" vertical="center"/>
    </xf>
    <xf numFmtId="0" fontId="20" fillId="0" borderId="272">
      <alignment horizontal="left" vertical="center"/>
    </xf>
    <xf numFmtId="0" fontId="20" fillId="0" borderId="272">
      <alignment horizontal="left" vertical="center"/>
    </xf>
    <xf numFmtId="0" fontId="20" fillId="0" borderId="272">
      <alignment horizontal="left" vertical="center"/>
    </xf>
    <xf numFmtId="0" fontId="20" fillId="0" borderId="272">
      <alignment horizontal="left" vertical="center"/>
    </xf>
    <xf numFmtId="0" fontId="20" fillId="0" borderId="272">
      <alignment horizontal="left" vertical="center"/>
    </xf>
    <xf numFmtId="0" fontId="396" fillId="86" borderId="270" applyNumberFormat="0" applyAlignment="0" applyProtection="0"/>
    <xf numFmtId="37" fontId="108" fillId="0" borderId="269" applyAlignment="0"/>
    <xf numFmtId="3" fontId="9" fillId="2" borderId="271" applyNumberFormat="0" applyFont="0" applyFill="0" applyBorder="0" applyAlignment="0" applyProtection="0">
      <alignment horizontal="center" vertical="center" wrapText="1"/>
    </xf>
    <xf numFmtId="0" fontId="419" fillId="86" borderId="283" applyNumberFormat="0" applyAlignment="0" applyProtection="0">
      <alignment vertical="center"/>
    </xf>
    <xf numFmtId="0" fontId="108" fillId="0" borderId="273">
      <alignment vertical="justify" wrapText="1"/>
    </xf>
    <xf numFmtId="0" fontId="274" fillId="61" borderId="270" applyNumberFormat="0" applyAlignment="0" applyProtection="0"/>
    <xf numFmtId="0" fontId="412" fillId="0" borderId="274" applyNumberFormat="0" applyFill="0" applyAlignment="0" applyProtection="0">
      <alignment vertical="center"/>
    </xf>
    <xf numFmtId="0" fontId="419" fillId="86" borderId="270" applyNumberFormat="0" applyAlignment="0" applyProtection="0">
      <alignment vertical="center"/>
    </xf>
    <xf numFmtId="245" fontId="20" fillId="0" borderId="272">
      <alignment horizontal="left" vertical="center"/>
    </xf>
    <xf numFmtId="0" fontId="20" fillId="0" borderId="320">
      <alignment horizontal="left" vertical="center"/>
    </xf>
    <xf numFmtId="0" fontId="396" fillId="86" borderId="270" applyNumberFormat="0" applyAlignment="0" applyProtection="0"/>
    <xf numFmtId="245" fontId="20" fillId="0" borderId="272">
      <alignment horizontal="left" vertical="center"/>
    </xf>
    <xf numFmtId="0" fontId="413" fillId="73" borderId="304" applyNumberFormat="0" applyAlignment="0" applyProtection="0">
      <alignment vertical="center"/>
    </xf>
    <xf numFmtId="0" fontId="263" fillId="61" borderId="353" applyNumberFormat="0" applyAlignment="0" applyProtection="0"/>
    <xf numFmtId="0" fontId="20" fillId="0" borderId="272">
      <alignment horizontal="left" vertical="center"/>
    </xf>
    <xf numFmtId="0" fontId="20" fillId="0" borderId="272">
      <alignment horizontal="left" vertical="center"/>
    </xf>
    <xf numFmtId="0" fontId="20" fillId="0" borderId="272">
      <alignment horizontal="left" vertical="center"/>
    </xf>
    <xf numFmtId="0" fontId="20" fillId="0" borderId="272">
      <alignment horizontal="left" vertical="center"/>
    </xf>
    <xf numFmtId="0" fontId="20" fillId="0" borderId="272">
      <alignment horizontal="left" vertical="center"/>
    </xf>
    <xf numFmtId="0" fontId="20" fillId="0" borderId="272">
      <alignment horizontal="left" vertical="center"/>
    </xf>
    <xf numFmtId="0" fontId="20" fillId="0" borderId="272">
      <alignment horizontal="left" vertical="center"/>
    </xf>
    <xf numFmtId="245" fontId="20" fillId="0" borderId="272">
      <alignment horizontal="left" vertical="center"/>
    </xf>
    <xf numFmtId="245" fontId="20" fillId="0" borderId="272">
      <alignment horizontal="left" vertical="center"/>
    </xf>
    <xf numFmtId="0" fontId="108" fillId="0" borderId="280">
      <alignment vertical="justify" wrapText="1"/>
    </xf>
    <xf numFmtId="0" fontId="263" fillId="61" borderId="276" applyNumberFormat="0" applyAlignment="0" applyProtection="0"/>
    <xf numFmtId="0" fontId="274" fillId="61" borderId="277" applyNumberFormat="0" applyAlignment="0" applyProtection="0"/>
    <xf numFmtId="0" fontId="406" fillId="86" borderId="276" applyNumberFormat="0" applyAlignment="0" applyProtection="0">
      <alignment vertical="center"/>
    </xf>
    <xf numFmtId="0" fontId="412" fillId="0" borderId="281" applyNumberFormat="0" applyFill="0" applyAlignment="0" applyProtection="0">
      <alignment vertical="center"/>
    </xf>
    <xf numFmtId="0" fontId="413" fillId="73" borderId="276" applyNumberFormat="0" applyAlignment="0" applyProtection="0">
      <alignment vertical="center"/>
    </xf>
    <xf numFmtId="0" fontId="419" fillId="86" borderId="277" applyNumberFormat="0" applyAlignment="0" applyProtection="0">
      <alignment vertical="center"/>
    </xf>
    <xf numFmtId="245" fontId="20" fillId="0" borderId="279">
      <alignment horizontal="left" vertical="center"/>
    </xf>
    <xf numFmtId="0" fontId="377" fillId="86" borderId="276" applyNumberFormat="0" applyAlignment="0" applyProtection="0"/>
    <xf numFmtId="0" fontId="396" fillId="86" borderId="277" applyNumberFormat="0" applyAlignment="0" applyProtection="0"/>
    <xf numFmtId="245" fontId="20" fillId="0" borderId="279">
      <alignment horizontal="left" vertical="center"/>
    </xf>
    <xf numFmtId="0" fontId="396" fillId="86" borderId="305" applyNumberFormat="0" applyAlignment="0" applyProtection="0"/>
    <xf numFmtId="0" fontId="20" fillId="0" borderId="328">
      <alignment horizontal="left" vertical="center"/>
    </xf>
    <xf numFmtId="0" fontId="396" fillId="86" borderId="291" applyNumberFormat="0" applyAlignment="0" applyProtection="0"/>
    <xf numFmtId="0" fontId="20" fillId="0" borderId="279">
      <alignment horizontal="left" vertical="center"/>
    </xf>
    <xf numFmtId="0" fontId="20" fillId="0" borderId="279">
      <alignment horizontal="left" vertical="center"/>
    </xf>
    <xf numFmtId="0" fontId="20" fillId="0" borderId="279">
      <alignment horizontal="left" vertical="center"/>
    </xf>
    <xf numFmtId="0" fontId="20" fillId="0" borderId="279">
      <alignment horizontal="left" vertical="center"/>
    </xf>
    <xf numFmtId="0" fontId="20" fillId="0" borderId="279">
      <alignment horizontal="left" vertical="center"/>
    </xf>
    <xf numFmtId="0" fontId="20" fillId="0" borderId="279">
      <alignment horizontal="left" vertical="center"/>
    </xf>
    <xf numFmtId="0" fontId="20" fillId="0" borderId="279">
      <alignment horizontal="left" vertical="center"/>
    </xf>
    <xf numFmtId="245" fontId="20" fillId="0" borderId="279">
      <alignment horizontal="left" vertical="center"/>
    </xf>
    <xf numFmtId="245" fontId="20" fillId="0" borderId="279">
      <alignment horizontal="left" vertical="center"/>
    </xf>
    <xf numFmtId="0" fontId="108" fillId="0" borderId="286">
      <alignment vertical="justify" wrapText="1"/>
    </xf>
    <xf numFmtId="0" fontId="274" fillId="61" borderId="283" applyNumberFormat="0" applyAlignment="0" applyProtection="0"/>
    <xf numFmtId="0" fontId="419" fillId="86" borderId="340" applyNumberFormat="0" applyAlignment="0" applyProtection="0">
      <alignment vertical="center"/>
    </xf>
    <xf numFmtId="0" fontId="274" fillId="61" borderId="347" applyNumberFormat="0" applyAlignment="0" applyProtection="0"/>
    <xf numFmtId="0" fontId="412" fillId="0" borderId="287" applyNumberFormat="0" applyFill="0" applyAlignment="0" applyProtection="0">
      <alignment vertical="center"/>
    </xf>
    <xf numFmtId="0" fontId="419" fillId="86" borderId="283" applyNumberFormat="0" applyAlignment="0" applyProtection="0">
      <alignment vertical="center"/>
    </xf>
    <xf numFmtId="245" fontId="20" fillId="0" borderId="285">
      <alignment horizontal="left" vertical="center"/>
    </xf>
    <xf numFmtId="0" fontId="396" fillId="86" borderId="283" applyNumberFormat="0" applyAlignment="0" applyProtection="0"/>
    <xf numFmtId="245" fontId="20" fillId="0" borderId="285">
      <alignment horizontal="left" vertical="center"/>
    </xf>
    <xf numFmtId="0" fontId="20" fillId="0" borderId="285">
      <alignment horizontal="left" vertical="center"/>
    </xf>
    <xf numFmtId="0" fontId="20" fillId="0" borderId="285">
      <alignment horizontal="left" vertical="center"/>
    </xf>
    <xf numFmtId="0" fontId="20" fillId="0" borderId="285">
      <alignment horizontal="left" vertical="center"/>
    </xf>
    <xf numFmtId="0" fontId="20" fillId="0" borderId="285">
      <alignment horizontal="left" vertical="center"/>
    </xf>
    <xf numFmtId="0" fontId="20" fillId="0" borderId="285">
      <alignment horizontal="left" vertical="center"/>
    </xf>
    <xf numFmtId="0" fontId="20" fillId="0" borderId="285">
      <alignment horizontal="left" vertical="center"/>
    </xf>
    <xf numFmtId="0" fontId="20" fillId="0" borderId="285">
      <alignment horizontal="left" vertical="center"/>
    </xf>
    <xf numFmtId="245" fontId="20" fillId="0" borderId="285">
      <alignment horizontal="left" vertical="center"/>
    </xf>
    <xf numFmtId="245" fontId="20" fillId="0" borderId="285">
      <alignment horizontal="left" vertical="center"/>
    </xf>
    <xf numFmtId="0" fontId="8" fillId="52" borderId="290" applyNumberFormat="0" applyFont="0" applyAlignment="0" applyProtection="0"/>
    <xf numFmtId="0" fontId="406" fillId="86" borderId="289" applyNumberFormat="0" applyAlignment="0" applyProtection="0">
      <alignment vertical="center"/>
    </xf>
    <xf numFmtId="0" fontId="8" fillId="87" borderId="290" applyNumberFormat="0" applyFont="0" applyAlignment="0" applyProtection="0">
      <alignment vertical="center"/>
    </xf>
    <xf numFmtId="0" fontId="412" fillId="0" borderId="295" applyNumberFormat="0" applyFill="0" applyAlignment="0" applyProtection="0">
      <alignment vertical="center"/>
    </xf>
    <xf numFmtId="0" fontId="413" fillId="73" borderId="289" applyNumberFormat="0" applyAlignment="0" applyProtection="0">
      <alignment vertical="center"/>
    </xf>
    <xf numFmtId="0" fontId="419" fillId="86" borderId="291" applyNumberFormat="0" applyAlignment="0" applyProtection="0">
      <alignment vertical="center"/>
    </xf>
    <xf numFmtId="245" fontId="20" fillId="0" borderId="293">
      <alignment horizontal="left" vertical="center"/>
    </xf>
    <xf numFmtId="0" fontId="377" fillId="86" borderId="289" applyNumberFormat="0" applyAlignment="0" applyProtection="0"/>
    <xf numFmtId="0" fontId="349" fillId="87" borderId="290" applyNumberFormat="0" applyFont="0" applyAlignment="0" applyProtection="0"/>
    <xf numFmtId="0" fontId="396" fillId="86" borderId="291" applyNumberFormat="0" applyAlignment="0" applyProtection="0"/>
    <xf numFmtId="245" fontId="20" fillId="0" borderId="293">
      <alignment horizontal="left" vertical="center"/>
    </xf>
    <xf numFmtId="0" fontId="108" fillId="0" borderId="314">
      <alignment vertical="justify" wrapText="1"/>
    </xf>
    <xf numFmtId="0" fontId="20" fillId="0" borderId="293">
      <alignment horizontal="left" vertical="center"/>
    </xf>
    <xf numFmtId="0" fontId="20" fillId="0" borderId="293">
      <alignment horizontal="left" vertical="center"/>
    </xf>
    <xf numFmtId="0" fontId="20" fillId="0" borderId="293">
      <alignment horizontal="left" vertical="center"/>
    </xf>
    <xf numFmtId="0" fontId="20" fillId="0" borderId="293">
      <alignment horizontal="left" vertical="center"/>
    </xf>
    <xf numFmtId="0" fontId="20" fillId="0" borderId="293">
      <alignment horizontal="left" vertical="center"/>
    </xf>
    <xf numFmtId="0" fontId="20" fillId="0" borderId="293">
      <alignment horizontal="left" vertical="center"/>
    </xf>
    <xf numFmtId="0" fontId="20" fillId="0" borderId="293">
      <alignment horizontal="left" vertical="center"/>
    </xf>
    <xf numFmtId="245" fontId="20" fillId="0" borderId="293">
      <alignment horizontal="left" vertical="center"/>
    </xf>
    <xf numFmtId="245" fontId="20" fillId="0" borderId="293">
      <alignment horizontal="left" vertical="center"/>
    </xf>
    <xf numFmtId="0" fontId="377" fillId="86" borderId="297" applyNumberFormat="0" applyAlignment="0" applyProtection="0"/>
    <xf numFmtId="0" fontId="396" fillId="86" borderId="298" applyNumberFormat="0" applyAlignment="0" applyProtection="0"/>
    <xf numFmtId="37" fontId="108" fillId="0" borderId="296" applyAlignment="0"/>
    <xf numFmtId="3" fontId="9" fillId="2" borderId="299" applyNumberFormat="0" applyFont="0" applyFill="0" applyBorder="0" applyAlignment="0" applyProtection="0">
      <alignment horizontal="center" vertical="center" wrapText="1"/>
    </xf>
    <xf numFmtId="0" fontId="108" fillId="0" borderId="301">
      <alignment vertical="justify" wrapText="1"/>
    </xf>
    <xf numFmtId="0" fontId="263" fillId="61" borderId="297" applyNumberFormat="0" applyAlignment="0" applyProtection="0"/>
    <xf numFmtId="0" fontId="274" fillId="61" borderId="298" applyNumberFormat="0" applyAlignment="0" applyProtection="0"/>
    <xf numFmtId="0" fontId="406" fillId="86" borderId="297" applyNumberFormat="0" applyAlignment="0" applyProtection="0">
      <alignment vertical="center"/>
    </xf>
    <xf numFmtId="0" fontId="412" fillId="0" borderId="302" applyNumberFormat="0" applyFill="0" applyAlignment="0" applyProtection="0">
      <alignment vertical="center"/>
    </xf>
    <xf numFmtId="0" fontId="413" fillId="73" borderId="297" applyNumberFormat="0" applyAlignment="0" applyProtection="0">
      <alignment vertical="center"/>
    </xf>
    <xf numFmtId="0" fontId="419" fillId="86" borderId="298" applyNumberFormat="0" applyAlignment="0" applyProtection="0">
      <alignment vertical="center"/>
    </xf>
    <xf numFmtId="245" fontId="20" fillId="0" borderId="300">
      <alignment horizontal="left" vertical="center"/>
    </xf>
    <xf numFmtId="0" fontId="377" fillId="86" borderId="297" applyNumberFormat="0" applyAlignment="0" applyProtection="0"/>
    <xf numFmtId="0" fontId="396" fillId="86" borderId="298" applyNumberFormat="0" applyAlignment="0" applyProtection="0"/>
    <xf numFmtId="245" fontId="20" fillId="0" borderId="300">
      <alignment horizontal="left" vertical="center"/>
    </xf>
    <xf numFmtId="0" fontId="8" fillId="52" borderId="325" applyNumberFormat="0" applyFont="0" applyAlignment="0" applyProtection="0"/>
    <xf numFmtId="0" fontId="20" fillId="0" borderId="300">
      <alignment horizontal="left" vertical="center"/>
    </xf>
    <xf numFmtId="0" fontId="20" fillId="0" borderId="300">
      <alignment horizontal="left" vertical="center"/>
    </xf>
    <xf numFmtId="0" fontId="20" fillId="0" borderId="300">
      <alignment horizontal="left" vertical="center"/>
    </xf>
    <xf numFmtId="0" fontId="20" fillId="0" borderId="300">
      <alignment horizontal="left" vertical="center"/>
    </xf>
    <xf numFmtId="0" fontId="20" fillId="0" borderId="300">
      <alignment horizontal="left" vertical="center"/>
    </xf>
    <xf numFmtId="0" fontId="20" fillId="0" borderId="300">
      <alignment horizontal="left" vertical="center"/>
    </xf>
    <xf numFmtId="0" fontId="20" fillId="0" borderId="300">
      <alignment horizontal="left" vertical="center"/>
    </xf>
    <xf numFmtId="245" fontId="20" fillId="0" borderId="300">
      <alignment horizontal="left" vertical="center"/>
    </xf>
    <xf numFmtId="245" fontId="20" fillId="0" borderId="300">
      <alignment horizontal="left" vertical="center"/>
    </xf>
    <xf numFmtId="0" fontId="108" fillId="0" borderId="308">
      <alignment vertical="justify" wrapText="1"/>
    </xf>
    <xf numFmtId="0" fontId="263" fillId="61" borderId="304" applyNumberFormat="0" applyAlignment="0" applyProtection="0"/>
    <xf numFmtId="0" fontId="274" fillId="61" borderId="305" applyNumberFormat="0" applyAlignment="0" applyProtection="0"/>
    <xf numFmtId="0" fontId="406" fillId="86" borderId="304" applyNumberFormat="0" applyAlignment="0" applyProtection="0">
      <alignment vertical="center"/>
    </xf>
    <xf numFmtId="0" fontId="412" fillId="0" borderId="309" applyNumberFormat="0" applyFill="0" applyAlignment="0" applyProtection="0">
      <alignment vertical="center"/>
    </xf>
    <xf numFmtId="0" fontId="413" fillId="73" borderId="304" applyNumberFormat="0" applyAlignment="0" applyProtection="0">
      <alignment vertical="center"/>
    </xf>
    <xf numFmtId="0" fontId="419" fillId="86" borderId="305" applyNumberFormat="0" applyAlignment="0" applyProtection="0">
      <alignment vertical="center"/>
    </xf>
    <xf numFmtId="245" fontId="20" fillId="0" borderId="307">
      <alignment horizontal="left" vertical="center"/>
    </xf>
    <xf numFmtId="0" fontId="377" fillId="86" borderId="304" applyNumberFormat="0" applyAlignment="0" applyProtection="0"/>
    <xf numFmtId="0" fontId="396" fillId="86" borderId="305" applyNumberFormat="0" applyAlignment="0" applyProtection="0"/>
    <xf numFmtId="245" fontId="20" fillId="0" borderId="307">
      <alignment horizontal="left" vertical="center"/>
    </xf>
    <xf numFmtId="37" fontId="108" fillId="0" borderId="345" applyAlignment="0"/>
    <xf numFmtId="0" fontId="412" fillId="0" borderId="351" applyNumberFormat="0" applyFill="0" applyAlignment="0" applyProtection="0">
      <alignment vertical="center"/>
    </xf>
    <xf numFmtId="0" fontId="20" fillId="0" borderId="307">
      <alignment horizontal="left" vertical="center"/>
    </xf>
    <xf numFmtId="0" fontId="20" fillId="0" borderId="307">
      <alignment horizontal="left" vertical="center"/>
    </xf>
    <xf numFmtId="0" fontId="20" fillId="0" borderId="307">
      <alignment horizontal="left" vertical="center"/>
    </xf>
    <xf numFmtId="0" fontId="20" fillId="0" borderId="307">
      <alignment horizontal="left" vertical="center"/>
    </xf>
    <xf numFmtId="0" fontId="20" fillId="0" borderId="307">
      <alignment horizontal="left" vertical="center"/>
    </xf>
    <xf numFmtId="0" fontId="20" fillId="0" borderId="307">
      <alignment horizontal="left" vertical="center"/>
    </xf>
    <xf numFmtId="0" fontId="20" fillId="0" borderId="307">
      <alignment horizontal="left" vertical="center"/>
    </xf>
    <xf numFmtId="245" fontId="20" fillId="0" borderId="307">
      <alignment horizontal="left" vertical="center"/>
    </xf>
    <xf numFmtId="245" fontId="20" fillId="0" borderId="307">
      <alignment horizontal="left" vertical="center"/>
    </xf>
    <xf numFmtId="0" fontId="108" fillId="0" borderId="314">
      <alignment vertical="justify" wrapText="1"/>
    </xf>
    <xf numFmtId="0" fontId="274" fillId="61" borderId="311" applyNumberFormat="0" applyAlignment="0" applyProtection="0"/>
    <xf numFmtId="0" fontId="396" fillId="86" borderId="318" applyNumberFormat="0" applyAlignment="0" applyProtection="0"/>
    <xf numFmtId="0" fontId="412" fillId="0" borderId="315" applyNumberFormat="0" applyFill="0" applyAlignment="0" applyProtection="0">
      <alignment vertical="center"/>
    </xf>
    <xf numFmtId="0" fontId="419" fillId="86" borderId="311" applyNumberFormat="0" applyAlignment="0" applyProtection="0">
      <alignment vertical="center"/>
    </xf>
    <xf numFmtId="245" fontId="20" fillId="0" borderId="313">
      <alignment horizontal="left" vertical="center"/>
    </xf>
    <xf numFmtId="0" fontId="396" fillId="86" borderId="311" applyNumberFormat="0" applyAlignment="0" applyProtection="0"/>
    <xf numFmtId="245" fontId="20" fillId="0" borderId="313">
      <alignment horizontal="left" vertical="center"/>
    </xf>
    <xf numFmtId="0" fontId="419" fillId="86" borderId="318" applyNumberFormat="0" applyAlignment="0" applyProtection="0">
      <alignment vertical="center"/>
    </xf>
    <xf numFmtId="0" fontId="20" fillId="0" borderId="313">
      <alignment horizontal="left" vertical="center"/>
    </xf>
    <xf numFmtId="0" fontId="20" fillId="0" borderId="313">
      <alignment horizontal="left" vertical="center"/>
    </xf>
    <xf numFmtId="0" fontId="20" fillId="0" borderId="313">
      <alignment horizontal="left" vertical="center"/>
    </xf>
    <xf numFmtId="0" fontId="20" fillId="0" borderId="313">
      <alignment horizontal="left" vertical="center"/>
    </xf>
    <xf numFmtId="0" fontId="20" fillId="0" borderId="313">
      <alignment horizontal="left" vertical="center"/>
    </xf>
    <xf numFmtId="0" fontId="20" fillId="0" borderId="313">
      <alignment horizontal="left" vertical="center"/>
    </xf>
    <xf numFmtId="0" fontId="20" fillId="0" borderId="313">
      <alignment horizontal="left" vertical="center"/>
    </xf>
    <xf numFmtId="245" fontId="20" fillId="0" borderId="313">
      <alignment horizontal="left" vertical="center"/>
    </xf>
    <xf numFmtId="245" fontId="20" fillId="0" borderId="313">
      <alignment horizontal="left" vertical="center"/>
    </xf>
    <xf numFmtId="0" fontId="20" fillId="0" borderId="335">
      <alignment horizontal="left" vertical="center"/>
    </xf>
    <xf numFmtId="0" fontId="20" fillId="0" borderId="320">
      <alignment horizontal="left" vertical="center"/>
    </xf>
    <xf numFmtId="0" fontId="20" fillId="0" borderId="320">
      <alignment horizontal="left" vertical="center"/>
    </xf>
    <xf numFmtId="0" fontId="20" fillId="0" borderId="320">
      <alignment horizontal="left" vertical="center"/>
    </xf>
    <xf numFmtId="0" fontId="20" fillId="0" borderId="320">
      <alignment horizontal="left" vertical="center"/>
    </xf>
    <xf numFmtId="0" fontId="20" fillId="0" borderId="320">
      <alignment horizontal="left" vertical="center"/>
    </xf>
    <xf numFmtId="245" fontId="20" fillId="0" borderId="320">
      <alignment horizontal="left" vertical="center"/>
    </xf>
    <xf numFmtId="245" fontId="20" fillId="0" borderId="320">
      <alignment horizontal="left" vertical="center"/>
    </xf>
    <xf numFmtId="0" fontId="108" fillId="0" borderId="329">
      <alignment vertical="justify" wrapText="1"/>
    </xf>
    <xf numFmtId="0" fontId="263" fillId="61" borderId="324" applyNumberFormat="0" applyAlignment="0" applyProtection="0"/>
    <xf numFmtId="0" fontId="274" fillId="61" borderId="326" applyNumberFormat="0" applyAlignment="0" applyProtection="0"/>
    <xf numFmtId="0" fontId="8" fillId="52" borderId="325" applyNumberFormat="0" applyFont="0" applyAlignment="0" applyProtection="0"/>
    <xf numFmtId="0" fontId="406" fillId="86" borderId="324" applyNumberFormat="0" applyAlignment="0" applyProtection="0">
      <alignment vertical="center"/>
    </xf>
    <xf numFmtId="0" fontId="8" fillId="87" borderId="325" applyNumberFormat="0" applyFont="0" applyAlignment="0" applyProtection="0">
      <alignment vertical="center"/>
    </xf>
    <xf numFmtId="0" fontId="412" fillId="0" borderId="330" applyNumberFormat="0" applyFill="0" applyAlignment="0" applyProtection="0">
      <alignment vertical="center"/>
    </xf>
    <xf numFmtId="0" fontId="413" fillId="73" borderId="324" applyNumberFormat="0" applyAlignment="0" applyProtection="0">
      <alignment vertical="center"/>
    </xf>
    <xf numFmtId="0" fontId="419" fillId="86" borderId="326" applyNumberFormat="0" applyAlignment="0" applyProtection="0">
      <alignment vertical="center"/>
    </xf>
    <xf numFmtId="245" fontId="20" fillId="0" borderId="328">
      <alignment horizontal="left" vertical="center"/>
    </xf>
    <xf numFmtId="0" fontId="377" fillId="86" borderId="324" applyNumberFormat="0" applyAlignment="0" applyProtection="0"/>
    <xf numFmtId="0" fontId="349" fillId="87" borderId="325" applyNumberFormat="0" applyFont="0" applyAlignment="0" applyProtection="0"/>
    <xf numFmtId="0" fontId="396" fillId="86" borderId="326" applyNumberFormat="0" applyAlignment="0" applyProtection="0"/>
    <xf numFmtId="245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245" fontId="20" fillId="0" borderId="328">
      <alignment horizontal="left" vertical="center"/>
    </xf>
    <xf numFmtId="245" fontId="20" fillId="0" borderId="328">
      <alignment horizontal="left" vertical="center"/>
    </xf>
    <xf numFmtId="0" fontId="377" fillId="86" borderId="332" applyNumberFormat="0" applyAlignment="0" applyProtection="0"/>
    <xf numFmtId="0" fontId="396" fillId="86" borderId="333" applyNumberFormat="0" applyAlignment="0" applyProtection="0"/>
    <xf numFmtId="37" fontId="108" fillId="0" borderId="331" applyAlignment="0"/>
    <xf numFmtId="3" fontId="9" fillId="2" borderId="334" applyNumberFormat="0" applyFont="0" applyFill="0" applyBorder="0" applyAlignment="0" applyProtection="0">
      <alignment horizontal="center" vertical="center" wrapText="1"/>
    </xf>
    <xf numFmtId="0" fontId="108" fillId="0" borderId="336">
      <alignment vertical="justify" wrapText="1"/>
    </xf>
    <xf numFmtId="0" fontId="263" fillId="61" borderId="332" applyNumberFormat="0" applyAlignment="0" applyProtection="0"/>
    <xf numFmtId="0" fontId="274" fillId="61" borderId="333" applyNumberFormat="0" applyAlignment="0" applyProtection="0"/>
    <xf numFmtId="0" fontId="406" fillId="86" borderId="332" applyNumberFormat="0" applyAlignment="0" applyProtection="0">
      <alignment vertical="center"/>
    </xf>
    <xf numFmtId="0" fontId="412" fillId="0" borderId="337" applyNumberFormat="0" applyFill="0" applyAlignment="0" applyProtection="0">
      <alignment vertical="center"/>
    </xf>
    <xf numFmtId="0" fontId="413" fillId="73" borderId="332" applyNumberFormat="0" applyAlignment="0" applyProtection="0">
      <alignment vertical="center"/>
    </xf>
    <xf numFmtId="0" fontId="419" fillId="86" borderId="333" applyNumberFormat="0" applyAlignment="0" applyProtection="0">
      <alignment vertical="center"/>
    </xf>
    <xf numFmtId="245" fontId="20" fillId="0" borderId="335">
      <alignment horizontal="left" vertical="center"/>
    </xf>
    <xf numFmtId="0" fontId="377" fillId="86" borderId="332" applyNumberFormat="0" applyAlignment="0" applyProtection="0"/>
    <xf numFmtId="0" fontId="396" fillId="86" borderId="333" applyNumberFormat="0" applyAlignment="0" applyProtection="0"/>
    <xf numFmtId="245" fontId="20" fillId="0" borderId="335">
      <alignment horizontal="left" vertical="center"/>
    </xf>
    <xf numFmtId="0" fontId="20" fillId="0" borderId="335">
      <alignment horizontal="left" vertical="center"/>
    </xf>
    <xf numFmtId="0" fontId="20" fillId="0" borderId="335">
      <alignment horizontal="left" vertical="center"/>
    </xf>
    <xf numFmtId="0" fontId="20" fillId="0" borderId="335">
      <alignment horizontal="left" vertical="center"/>
    </xf>
    <xf numFmtId="0" fontId="20" fillId="0" borderId="335">
      <alignment horizontal="left" vertical="center"/>
    </xf>
    <xf numFmtId="0" fontId="20" fillId="0" borderId="335">
      <alignment horizontal="left" vertical="center"/>
    </xf>
    <xf numFmtId="0" fontId="20" fillId="0" borderId="335">
      <alignment horizontal="left" vertical="center"/>
    </xf>
    <xf numFmtId="0" fontId="20" fillId="0" borderId="335">
      <alignment horizontal="left" vertical="center"/>
    </xf>
    <xf numFmtId="245" fontId="20" fillId="0" borderId="335">
      <alignment horizontal="left" vertical="center"/>
    </xf>
    <xf numFmtId="245" fontId="20" fillId="0" borderId="335">
      <alignment horizontal="left" vertical="center"/>
    </xf>
    <xf numFmtId="0" fontId="108" fillId="0" borderId="343">
      <alignment vertical="justify" wrapText="1"/>
    </xf>
    <xf numFmtId="0" fontId="263" fillId="61" borderId="339" applyNumberFormat="0" applyAlignment="0" applyProtection="0"/>
    <xf numFmtId="0" fontId="274" fillId="61" borderId="340" applyNumberFormat="0" applyAlignment="0" applyProtection="0"/>
    <xf numFmtId="0" fontId="406" fillId="86" borderId="339" applyNumberFormat="0" applyAlignment="0" applyProtection="0">
      <alignment vertical="center"/>
    </xf>
    <xf numFmtId="0" fontId="412" fillId="0" borderId="344" applyNumberFormat="0" applyFill="0" applyAlignment="0" applyProtection="0">
      <alignment vertical="center"/>
    </xf>
    <xf numFmtId="0" fontId="413" fillId="73" borderId="339" applyNumberFormat="0" applyAlignment="0" applyProtection="0">
      <alignment vertical="center"/>
    </xf>
    <xf numFmtId="0" fontId="419" fillId="86" borderId="340" applyNumberFormat="0" applyAlignment="0" applyProtection="0">
      <alignment vertical="center"/>
    </xf>
    <xf numFmtId="245" fontId="20" fillId="0" borderId="342">
      <alignment horizontal="left" vertical="center"/>
    </xf>
    <xf numFmtId="0" fontId="377" fillId="86" borderId="339" applyNumberFormat="0" applyAlignment="0" applyProtection="0"/>
    <xf numFmtId="0" fontId="396" fillId="86" borderId="340" applyNumberFormat="0" applyAlignment="0" applyProtection="0"/>
    <xf numFmtId="245" fontId="20" fillId="0" borderId="342">
      <alignment horizontal="left" vertical="center"/>
    </xf>
    <xf numFmtId="0" fontId="406" fillId="86" borderId="353" applyNumberFormat="0" applyAlignment="0" applyProtection="0">
      <alignment vertical="center"/>
    </xf>
    <xf numFmtId="0" fontId="20" fillId="0" borderId="342">
      <alignment horizontal="left" vertical="center"/>
    </xf>
    <xf numFmtId="0" fontId="20" fillId="0" borderId="342">
      <alignment horizontal="left" vertical="center"/>
    </xf>
    <xf numFmtId="0" fontId="20" fillId="0" borderId="342">
      <alignment horizontal="left" vertical="center"/>
    </xf>
    <xf numFmtId="0" fontId="20" fillId="0" borderId="342">
      <alignment horizontal="left" vertical="center"/>
    </xf>
    <xf numFmtId="0" fontId="20" fillId="0" borderId="342">
      <alignment horizontal="left" vertical="center"/>
    </xf>
    <xf numFmtId="0" fontId="20" fillId="0" borderId="342">
      <alignment horizontal="left" vertical="center"/>
    </xf>
    <xf numFmtId="0" fontId="20" fillId="0" borderId="342">
      <alignment horizontal="left" vertical="center"/>
    </xf>
    <xf numFmtId="245" fontId="20" fillId="0" borderId="342">
      <alignment horizontal="left" vertical="center"/>
    </xf>
    <xf numFmtId="245" fontId="20" fillId="0" borderId="342">
      <alignment horizontal="left" vertical="center"/>
    </xf>
    <xf numFmtId="0" fontId="108" fillId="0" borderId="350">
      <alignment vertical="justify" wrapText="1"/>
    </xf>
    <xf numFmtId="0" fontId="263" fillId="61" borderId="346" applyNumberFormat="0" applyAlignment="0" applyProtection="0"/>
    <xf numFmtId="0" fontId="274" fillId="61" borderId="347" applyNumberFormat="0" applyAlignment="0" applyProtection="0"/>
    <xf numFmtId="0" fontId="406" fillId="86" borderId="346" applyNumberFormat="0" applyAlignment="0" applyProtection="0">
      <alignment vertical="center"/>
    </xf>
    <xf numFmtId="0" fontId="412" fillId="0" borderId="351" applyNumberFormat="0" applyFill="0" applyAlignment="0" applyProtection="0">
      <alignment vertical="center"/>
    </xf>
    <xf numFmtId="0" fontId="413" fillId="73" borderId="346" applyNumberFormat="0" applyAlignment="0" applyProtection="0">
      <alignment vertical="center"/>
    </xf>
    <xf numFmtId="0" fontId="419" fillId="86" borderId="347" applyNumberFormat="0" applyAlignment="0" applyProtection="0">
      <alignment vertical="center"/>
    </xf>
    <xf numFmtId="245" fontId="20" fillId="0" borderId="349">
      <alignment horizontal="left" vertical="center"/>
    </xf>
    <xf numFmtId="0" fontId="377" fillId="86" borderId="346" applyNumberFormat="0" applyAlignment="0" applyProtection="0"/>
    <xf numFmtId="0" fontId="396" fillId="86" borderId="347" applyNumberFormat="0" applyAlignment="0" applyProtection="0"/>
    <xf numFmtId="245" fontId="20" fillId="0" borderId="349">
      <alignment horizontal="left" vertical="center"/>
    </xf>
    <xf numFmtId="0" fontId="20" fillId="0" borderId="349">
      <alignment horizontal="left" vertical="center"/>
    </xf>
    <xf numFmtId="0" fontId="20" fillId="0" borderId="349">
      <alignment horizontal="left" vertical="center"/>
    </xf>
    <xf numFmtId="0" fontId="20" fillId="0" borderId="349">
      <alignment horizontal="left" vertical="center"/>
    </xf>
    <xf numFmtId="0" fontId="20" fillId="0" borderId="349">
      <alignment horizontal="left" vertical="center"/>
    </xf>
    <xf numFmtId="0" fontId="20" fillId="0" borderId="349">
      <alignment horizontal="left" vertical="center"/>
    </xf>
    <xf numFmtId="0" fontId="20" fillId="0" borderId="349">
      <alignment horizontal="left" vertical="center"/>
    </xf>
    <xf numFmtId="0" fontId="20" fillId="0" borderId="349">
      <alignment horizontal="left" vertical="center"/>
    </xf>
    <xf numFmtId="245" fontId="20" fillId="0" borderId="349">
      <alignment horizontal="left" vertical="center"/>
    </xf>
    <xf numFmtId="245" fontId="20" fillId="0" borderId="349">
      <alignment horizontal="left" vertical="center"/>
    </xf>
    <xf numFmtId="0" fontId="108" fillId="0" borderId="357">
      <alignment vertical="justify" wrapText="1"/>
    </xf>
    <xf numFmtId="0" fontId="263" fillId="61" borderId="353" applyNumberFormat="0" applyAlignment="0" applyProtection="0"/>
    <xf numFmtId="0" fontId="274" fillId="61" borderId="354" applyNumberFormat="0" applyAlignment="0" applyProtection="0"/>
    <xf numFmtId="0" fontId="406" fillId="86" borderId="353" applyNumberFormat="0" applyAlignment="0" applyProtection="0">
      <alignment vertical="center"/>
    </xf>
    <xf numFmtId="0" fontId="412" fillId="0" borderId="358" applyNumberFormat="0" applyFill="0" applyAlignment="0" applyProtection="0">
      <alignment vertical="center"/>
    </xf>
    <xf numFmtId="0" fontId="413" fillId="73" borderId="353" applyNumberFormat="0" applyAlignment="0" applyProtection="0">
      <alignment vertical="center"/>
    </xf>
    <xf numFmtId="0" fontId="419" fillId="86" borderId="354" applyNumberFormat="0" applyAlignment="0" applyProtection="0">
      <alignment vertical="center"/>
    </xf>
    <xf numFmtId="245" fontId="20" fillId="0" borderId="356">
      <alignment horizontal="left" vertical="center"/>
    </xf>
    <xf numFmtId="0" fontId="377" fillId="86" borderId="353" applyNumberFormat="0" applyAlignment="0" applyProtection="0"/>
    <xf numFmtId="0" fontId="396" fillId="86" borderId="354" applyNumberFormat="0" applyAlignment="0" applyProtection="0"/>
    <xf numFmtId="245" fontId="20" fillId="0" borderId="356">
      <alignment horizontal="left" vertical="center"/>
    </xf>
    <xf numFmtId="0" fontId="20" fillId="0" borderId="356">
      <alignment horizontal="left" vertical="center"/>
    </xf>
    <xf numFmtId="0" fontId="20" fillId="0" borderId="356">
      <alignment horizontal="left" vertical="center"/>
    </xf>
    <xf numFmtId="0" fontId="20" fillId="0" borderId="356">
      <alignment horizontal="left" vertical="center"/>
    </xf>
    <xf numFmtId="0" fontId="20" fillId="0" borderId="356">
      <alignment horizontal="left" vertical="center"/>
    </xf>
    <xf numFmtId="0" fontId="20" fillId="0" borderId="356">
      <alignment horizontal="left" vertical="center"/>
    </xf>
    <xf numFmtId="0" fontId="20" fillId="0" borderId="356">
      <alignment horizontal="left" vertical="center"/>
    </xf>
    <xf numFmtId="0" fontId="20" fillId="0" borderId="356">
      <alignment horizontal="left" vertical="center"/>
    </xf>
    <xf numFmtId="245" fontId="20" fillId="0" borderId="356">
      <alignment horizontal="left" vertical="center"/>
    </xf>
    <xf numFmtId="245" fontId="20" fillId="0" borderId="356">
      <alignment horizontal="left" vertical="center"/>
    </xf>
    <xf numFmtId="0" fontId="20" fillId="0" borderId="363">
      <alignment horizontal="left" vertical="center"/>
    </xf>
    <xf numFmtId="0" fontId="20" fillId="0" borderId="363">
      <alignment horizontal="left" vertical="center"/>
    </xf>
    <xf numFmtId="0" fontId="20" fillId="0" borderId="363">
      <alignment horizontal="left" vertical="center"/>
    </xf>
    <xf numFmtId="0" fontId="20" fillId="0" borderId="363">
      <alignment horizontal="left" vertical="center"/>
    </xf>
    <xf numFmtId="0" fontId="20" fillId="0" borderId="363">
      <alignment horizontal="left" vertical="center"/>
    </xf>
    <xf numFmtId="0" fontId="20" fillId="0" borderId="363">
      <alignment horizontal="left" vertical="center"/>
    </xf>
    <xf numFmtId="0" fontId="20" fillId="0" borderId="363">
      <alignment horizontal="left" vertical="center"/>
    </xf>
    <xf numFmtId="0" fontId="377" fillId="86" borderId="360" applyNumberFormat="0" applyAlignment="0" applyProtection="0"/>
    <xf numFmtId="0" fontId="396" fillId="86" borderId="361" applyNumberFormat="0" applyAlignment="0" applyProtection="0"/>
    <xf numFmtId="37" fontId="108" fillId="0" borderId="359" applyAlignment="0"/>
    <xf numFmtId="3" fontId="9" fillId="2" borderId="362" applyNumberFormat="0" applyFont="0" applyFill="0" applyBorder="0" applyAlignment="0" applyProtection="0">
      <alignment horizontal="center" vertical="center" wrapText="1"/>
    </xf>
    <xf numFmtId="0" fontId="108" fillId="0" borderId="364">
      <alignment vertical="justify" wrapText="1"/>
    </xf>
    <xf numFmtId="0" fontId="263" fillId="61" borderId="360" applyNumberFormat="0" applyAlignment="0" applyProtection="0"/>
    <xf numFmtId="0" fontId="274" fillId="61" borderId="361" applyNumberFormat="0" applyAlignment="0" applyProtection="0"/>
    <xf numFmtId="0" fontId="406" fillId="86" borderId="360" applyNumberFormat="0" applyAlignment="0" applyProtection="0">
      <alignment vertical="center"/>
    </xf>
    <xf numFmtId="0" fontId="412" fillId="0" borderId="365" applyNumberFormat="0" applyFill="0" applyAlignment="0" applyProtection="0">
      <alignment vertical="center"/>
    </xf>
    <xf numFmtId="0" fontId="413" fillId="73" borderId="360" applyNumberFormat="0" applyAlignment="0" applyProtection="0">
      <alignment vertical="center"/>
    </xf>
    <xf numFmtId="0" fontId="419" fillId="86" borderId="361" applyNumberFormat="0" applyAlignment="0" applyProtection="0">
      <alignment vertical="center"/>
    </xf>
    <xf numFmtId="245" fontId="20" fillId="0" borderId="363">
      <alignment horizontal="left" vertical="center"/>
    </xf>
    <xf numFmtId="0" fontId="377" fillId="86" borderId="360" applyNumberFormat="0" applyAlignment="0" applyProtection="0"/>
    <xf numFmtId="0" fontId="396" fillId="86" borderId="361" applyNumberFormat="0" applyAlignment="0" applyProtection="0"/>
    <xf numFmtId="245" fontId="20" fillId="0" borderId="363">
      <alignment horizontal="left" vertical="center"/>
    </xf>
    <xf numFmtId="0" fontId="20" fillId="0" borderId="363">
      <alignment horizontal="left" vertical="center"/>
    </xf>
    <xf numFmtId="0" fontId="20" fillId="0" borderId="363">
      <alignment horizontal="left" vertical="center"/>
    </xf>
    <xf numFmtId="0" fontId="20" fillId="0" borderId="363">
      <alignment horizontal="left" vertical="center"/>
    </xf>
    <xf numFmtId="0" fontId="20" fillId="0" borderId="363">
      <alignment horizontal="left" vertical="center"/>
    </xf>
    <xf numFmtId="0" fontId="20" fillId="0" borderId="363">
      <alignment horizontal="left" vertical="center"/>
    </xf>
    <xf numFmtId="0" fontId="20" fillId="0" borderId="363">
      <alignment horizontal="left" vertical="center"/>
    </xf>
    <xf numFmtId="0" fontId="20" fillId="0" borderId="363">
      <alignment horizontal="left" vertical="center"/>
    </xf>
    <xf numFmtId="245" fontId="20" fillId="0" borderId="363">
      <alignment horizontal="left" vertical="center"/>
    </xf>
    <xf numFmtId="245" fontId="20" fillId="0" borderId="363">
      <alignment horizontal="left" vertical="center"/>
    </xf>
    <xf numFmtId="3" fontId="9" fillId="2" borderId="383" applyNumberFormat="0" applyFont="0" applyFill="0" applyBorder="0" applyAlignment="0" applyProtection="0">
      <alignment horizontal="center" vertical="center" wrapText="1"/>
    </xf>
    <xf numFmtId="37" fontId="108" fillId="0" borderId="374" applyAlignment="0"/>
    <xf numFmtId="37" fontId="108" fillId="0" borderId="381" applyAlignment="0"/>
    <xf numFmtId="0" fontId="419" fillId="86" borderId="382" applyNumberFormat="0" applyAlignment="0" applyProtection="0">
      <alignment vertical="center"/>
    </xf>
    <xf numFmtId="0" fontId="419" fillId="86" borderId="376" applyNumberFormat="0" applyAlignment="0" applyProtection="0">
      <alignment vertical="center"/>
    </xf>
    <xf numFmtId="0" fontId="413" fillId="73" borderId="375" applyNumberFormat="0" applyAlignment="0" applyProtection="0">
      <alignment vertical="center"/>
    </xf>
    <xf numFmtId="0" fontId="406" fillId="86" borderId="375" applyNumberFormat="0" applyAlignment="0" applyProtection="0">
      <alignment vertical="center"/>
    </xf>
    <xf numFmtId="198" fontId="8" fillId="0" borderId="0" applyFont="0" applyFill="0" applyBorder="0" applyAlignment="0" applyProtection="0"/>
    <xf numFmtId="241" fontId="45" fillId="0" borderId="0"/>
    <xf numFmtId="241" fontId="45" fillId="0" borderId="0"/>
    <xf numFmtId="241" fontId="45" fillId="0" borderId="0"/>
    <xf numFmtId="241" fontId="45" fillId="0" borderId="0"/>
    <xf numFmtId="241" fontId="45" fillId="0" borderId="0"/>
    <xf numFmtId="241" fontId="45" fillId="0" borderId="0"/>
    <xf numFmtId="241" fontId="45" fillId="0" borderId="0"/>
    <xf numFmtId="241" fontId="45" fillId="0" borderId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215" fontId="45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413" fillId="73" borderId="375" applyNumberFormat="0" applyAlignment="0" applyProtection="0">
      <alignment vertical="center"/>
    </xf>
    <xf numFmtId="0" fontId="419" fillId="86" borderId="382" applyNumberFormat="0" applyAlignment="0" applyProtection="0">
      <alignment vertical="center"/>
    </xf>
    <xf numFmtId="215" fontId="45" fillId="0" borderId="0">
      <alignment vertical="center"/>
    </xf>
    <xf numFmtId="215" fontId="45" fillId="0" borderId="0">
      <alignment vertical="center"/>
    </xf>
    <xf numFmtId="0" fontId="108" fillId="0" borderId="379">
      <alignment vertical="justify" wrapText="1"/>
    </xf>
    <xf numFmtId="0" fontId="412" fillId="0" borderId="380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63" fillId="61" borderId="367" applyNumberFormat="0" applyAlignment="0" applyProtection="0"/>
    <xf numFmtId="0" fontId="3" fillId="0" borderId="0">
      <alignment vertical="center"/>
    </xf>
    <xf numFmtId="0" fontId="274" fillId="61" borderId="369" applyNumberFormat="0" applyAlignment="0" applyProtection="0"/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8" fillId="52" borderId="368" applyNumberFormat="0" applyFont="0" applyAlignment="0" applyProtection="0"/>
    <xf numFmtId="0" fontId="274" fillId="61" borderId="382" applyNumberFormat="0" applyAlignment="0" applyProtection="0"/>
    <xf numFmtId="0" fontId="3" fillId="0" borderId="0">
      <alignment vertical="center"/>
    </xf>
    <xf numFmtId="0" fontId="413" fillId="73" borderId="375" applyNumberFormat="0" applyAlignment="0" applyProtection="0">
      <alignment vertical="center"/>
    </xf>
    <xf numFmtId="0" fontId="406" fillId="86" borderId="375" applyNumberFormat="0" applyAlignment="0" applyProtection="0">
      <alignment vertical="center"/>
    </xf>
    <xf numFmtId="0" fontId="274" fillId="61" borderId="382" applyNumberFormat="0" applyAlignment="0" applyProtection="0"/>
    <xf numFmtId="0" fontId="263" fillId="61" borderId="375" applyNumberFormat="0" applyAlignment="0" applyProtection="0"/>
    <xf numFmtId="0" fontId="377" fillId="86" borderId="375" applyNumberFormat="0" applyAlignment="0" applyProtection="0"/>
    <xf numFmtId="0" fontId="274" fillId="61" borderId="376" applyNumberFormat="0" applyAlignment="0" applyProtection="0"/>
    <xf numFmtId="0" fontId="263" fillId="61" borderId="375" applyNumberFormat="0" applyAlignment="0" applyProtection="0"/>
    <xf numFmtId="0" fontId="406" fillId="86" borderId="367" applyNumberFormat="0" applyAlignment="0" applyProtection="0">
      <alignment vertical="center"/>
    </xf>
    <xf numFmtId="0" fontId="8" fillId="87" borderId="368" applyNumberFormat="0" applyFont="0" applyAlignment="0" applyProtection="0">
      <alignment vertical="center"/>
    </xf>
    <xf numFmtId="0" fontId="413" fillId="73" borderId="367" applyNumberFormat="0" applyAlignment="0" applyProtection="0">
      <alignment vertical="center"/>
    </xf>
    <xf numFmtId="0" fontId="419" fillId="86" borderId="369" applyNumberFormat="0" applyAlignment="0" applyProtection="0">
      <alignment vertical="center"/>
    </xf>
    <xf numFmtId="0" fontId="377" fillId="86" borderId="375" applyNumberFormat="0" applyAlignment="0" applyProtection="0"/>
    <xf numFmtId="0" fontId="263" fillId="61" borderId="375" applyNumberFormat="0" applyAlignment="0" applyProtection="0"/>
    <xf numFmtId="0" fontId="396" fillId="86" borderId="376" applyNumberFormat="0" applyAlignment="0" applyProtection="0"/>
    <xf numFmtId="0" fontId="377" fillId="86" borderId="375" applyNumberFormat="0" applyAlignment="0" applyProtection="0"/>
    <xf numFmtId="3" fontId="9" fillId="2" borderId="377" applyNumberFormat="0" applyFont="0" applyFill="0" applyBorder="0" applyAlignment="0" applyProtection="0">
      <alignment horizontal="center" vertical="center" wrapText="1"/>
    </xf>
    <xf numFmtId="37" fontId="108" fillId="0" borderId="381" applyAlignment="0"/>
    <xf numFmtId="37" fontId="108" fillId="0" borderId="366" applyAlignment="0"/>
    <xf numFmtId="0" fontId="406" fillId="86" borderId="375" applyNumberFormat="0" applyAlignment="0" applyProtection="0">
      <alignment vertical="center"/>
    </xf>
    <xf numFmtId="3" fontId="9" fillId="2" borderId="370" applyNumberFormat="0" applyFont="0" applyFill="0" applyBorder="0" applyAlignment="0" applyProtection="0">
      <alignment horizontal="center" vertical="center" wrapText="1"/>
    </xf>
    <xf numFmtId="0" fontId="377" fillId="86" borderId="367" applyNumberFormat="0" applyAlignment="0" applyProtection="0"/>
    <xf numFmtId="324" fontId="8" fillId="0" borderId="0" applyFont="0" applyFill="0" applyBorder="0" applyAlignment="0" applyProtection="0"/>
    <xf numFmtId="325" fontId="8" fillId="0" borderId="0" applyFont="0" applyFill="0" applyBorder="0" applyAlignment="0" applyProtection="0"/>
    <xf numFmtId="0" fontId="349" fillId="87" borderId="368" applyNumberFormat="0" applyFont="0" applyAlignment="0" applyProtection="0"/>
    <xf numFmtId="0" fontId="396" fillId="86" borderId="369" applyNumberFormat="0" applyAlignment="0" applyProtection="0"/>
    <xf numFmtId="337" fontId="9" fillId="0" borderId="0" applyFont="0" applyFill="0" applyBorder="0" applyAlignment="0" applyProtection="0"/>
    <xf numFmtId="3" fontId="9" fillId="2" borderId="383" applyNumberFormat="0" applyFont="0" applyFill="0" applyBorder="0" applyAlignment="0" applyProtection="0">
      <alignment horizontal="center" vertical="center" wrapText="1"/>
    </xf>
    <xf numFmtId="0" fontId="396" fillId="86" borderId="382" applyNumberFormat="0" applyAlignment="0" applyProtection="0"/>
    <xf numFmtId="0" fontId="396" fillId="86" borderId="382" applyNumberFormat="0" applyAlignment="0" applyProtection="0"/>
    <xf numFmtId="341" fontId="8" fillId="0" borderId="0" applyFont="0" applyFill="0" applyBorder="0" applyAlignment="0" applyProtection="0"/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0" borderId="356">
      <alignment horizontal="left" vertical="center"/>
    </xf>
    <xf numFmtId="0" fontId="20" fillId="0" borderId="356">
      <alignment horizontal="left" vertical="center"/>
    </xf>
    <xf numFmtId="0" fontId="20" fillId="0" borderId="356">
      <alignment horizontal="left" vertical="center"/>
    </xf>
    <xf numFmtId="0" fontId="20" fillId="0" borderId="356">
      <alignment horizontal="left" vertical="center"/>
    </xf>
    <xf numFmtId="0" fontId="20" fillId="0" borderId="356">
      <alignment horizontal="left" vertical="center"/>
    </xf>
    <xf numFmtId="0" fontId="20" fillId="0" borderId="356">
      <alignment horizontal="left" vertical="center"/>
    </xf>
    <xf numFmtId="0" fontId="20" fillId="0" borderId="356">
      <alignment horizontal="left" vertical="center"/>
    </xf>
    <xf numFmtId="0" fontId="108" fillId="0" borderId="357">
      <alignment vertical="justify" wrapText="1"/>
    </xf>
    <xf numFmtId="0" fontId="263" fillId="61" borderId="367" applyNumberFormat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274" fillId="61" borderId="369" applyNumberFormat="0" applyAlignment="0" applyProtection="0"/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8" fillId="52" borderId="368" applyNumberFormat="0" applyFont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06" fillId="86" borderId="367" applyNumberFormat="0" applyAlignment="0" applyProtection="0">
      <alignment vertical="center"/>
    </xf>
    <xf numFmtId="0" fontId="8" fillId="87" borderId="368" applyNumberFormat="0" applyFont="0" applyAlignment="0" applyProtection="0">
      <alignment vertical="center"/>
    </xf>
    <xf numFmtId="0" fontId="412" fillId="0" borderId="365" applyNumberFormat="0" applyFill="0" applyAlignment="0" applyProtection="0">
      <alignment vertical="center"/>
    </xf>
    <xf numFmtId="0" fontId="413" fillId="73" borderId="367" applyNumberFormat="0" applyAlignment="0" applyProtection="0">
      <alignment vertical="center"/>
    </xf>
    <xf numFmtId="0" fontId="419" fillId="86" borderId="369" applyNumberFormat="0" applyAlignment="0" applyProtection="0">
      <alignment vertical="center"/>
    </xf>
    <xf numFmtId="0" fontId="3" fillId="0" borderId="0">
      <alignment vertical="center"/>
    </xf>
    <xf numFmtId="245" fontId="20" fillId="0" borderId="356">
      <alignment horizontal="left" vertical="center"/>
    </xf>
    <xf numFmtId="0" fontId="3" fillId="0" borderId="0">
      <alignment vertical="center"/>
    </xf>
    <xf numFmtId="0" fontId="3" fillId="0" borderId="0">
      <alignment vertical="center"/>
    </xf>
    <xf numFmtId="37" fontId="108" fillId="0" borderId="366" applyAlignment="0"/>
    <xf numFmtId="0" fontId="3" fillId="0" borderId="0">
      <alignment vertical="center"/>
    </xf>
    <xf numFmtId="3" fontId="9" fillId="2" borderId="370" applyNumberFormat="0" applyFont="0" applyFill="0" applyBorder="0" applyAlignment="0" applyProtection="0">
      <alignment horizontal="center" vertical="center" wrapText="1"/>
    </xf>
    <xf numFmtId="0" fontId="377" fillId="86" borderId="367" applyNumberFormat="0" applyAlignment="0" applyProtection="0"/>
    <xf numFmtId="0" fontId="349" fillId="87" borderId="368" applyNumberFormat="0" applyFont="0" applyAlignment="0" applyProtection="0"/>
    <xf numFmtId="0" fontId="396" fillId="86" borderId="369" applyNumberFormat="0" applyAlignment="0" applyProtection="0"/>
    <xf numFmtId="245" fontId="20" fillId="0" borderId="356">
      <alignment horizontal="left" vertical="center"/>
    </xf>
    <xf numFmtId="0" fontId="3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8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0" fillId="0" borderId="371">
      <alignment horizontal="left" vertical="center"/>
    </xf>
    <xf numFmtId="0" fontId="20" fillId="0" borderId="371">
      <alignment horizontal="left" vertical="center"/>
    </xf>
    <xf numFmtId="0" fontId="20" fillId="0" borderId="371">
      <alignment horizontal="left" vertical="center"/>
    </xf>
    <xf numFmtId="0" fontId="20" fillId="0" borderId="371">
      <alignment horizontal="left" vertical="center"/>
    </xf>
    <xf numFmtId="0" fontId="20" fillId="0" borderId="371">
      <alignment horizontal="left" vertical="center"/>
    </xf>
    <xf numFmtId="0" fontId="20" fillId="0" borderId="371">
      <alignment horizontal="left" vertical="center"/>
    </xf>
    <xf numFmtId="0" fontId="20" fillId="0" borderId="371">
      <alignment horizontal="left" vertical="center"/>
    </xf>
    <xf numFmtId="0" fontId="3" fillId="23" borderId="0" applyNumberFormat="0" applyBorder="0" applyAlignment="0" applyProtection="0">
      <alignment vertical="center"/>
    </xf>
    <xf numFmtId="0" fontId="377" fillId="86" borderId="367" applyNumberFormat="0" applyAlignment="0" applyProtection="0"/>
    <xf numFmtId="0" fontId="349" fillId="87" borderId="368" applyNumberFormat="0" applyFont="0" applyAlignment="0" applyProtection="0"/>
    <xf numFmtId="0" fontId="396" fillId="86" borderId="369" applyNumberFormat="0" applyAlignment="0" applyProtection="0"/>
    <xf numFmtId="37" fontId="108" fillId="0" borderId="366" applyAlignment="0"/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3" fontId="9" fillId="2" borderId="370" applyNumberFormat="0" applyFont="0" applyFill="0" applyBorder="0" applyAlignment="0" applyProtection="0">
      <alignment horizontal="center" vertical="center" wrapText="1"/>
    </xf>
    <xf numFmtId="0" fontId="3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8" fillId="0" borderId="372">
      <alignment vertical="justify" wrapText="1"/>
    </xf>
    <xf numFmtId="0" fontId="3" fillId="0" borderId="0">
      <alignment vertical="center"/>
    </xf>
    <xf numFmtId="0" fontId="263" fillId="61" borderId="367" applyNumberFormat="0" applyAlignment="0" applyProtection="0"/>
    <xf numFmtId="0" fontId="3" fillId="0" borderId="0">
      <alignment vertical="center"/>
    </xf>
    <xf numFmtId="0" fontId="274" fillId="61" borderId="369" applyNumberFormat="0" applyAlignment="0" applyProtection="0"/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8" fillId="52" borderId="368" applyNumberFormat="0" applyFont="0" applyAlignment="0" applyProtection="0"/>
    <xf numFmtId="0" fontId="3" fillId="0" borderId="0">
      <alignment vertical="center"/>
    </xf>
    <xf numFmtId="0" fontId="406" fillId="86" borderId="367" applyNumberFormat="0" applyAlignment="0" applyProtection="0">
      <alignment vertical="center"/>
    </xf>
    <xf numFmtId="0" fontId="8" fillId="87" borderId="368" applyNumberFormat="0" applyFont="0" applyAlignment="0" applyProtection="0">
      <alignment vertical="center"/>
    </xf>
    <xf numFmtId="0" fontId="412" fillId="0" borderId="373" applyNumberFormat="0" applyFill="0" applyAlignment="0" applyProtection="0">
      <alignment vertical="center"/>
    </xf>
    <xf numFmtId="0" fontId="413" fillId="73" borderId="367" applyNumberFormat="0" applyAlignment="0" applyProtection="0">
      <alignment vertical="center"/>
    </xf>
    <xf numFmtId="0" fontId="419" fillId="86" borderId="369" applyNumberFormat="0" applyAlignment="0" applyProtection="0">
      <alignment vertical="center"/>
    </xf>
    <xf numFmtId="245" fontId="20" fillId="0" borderId="371">
      <alignment horizontal="left" vertical="center"/>
    </xf>
    <xf numFmtId="0" fontId="377" fillId="86" borderId="367" applyNumberFormat="0" applyAlignment="0" applyProtection="0"/>
    <xf numFmtId="0" fontId="349" fillId="87" borderId="368" applyNumberFormat="0" applyFont="0" applyAlignment="0" applyProtection="0"/>
    <xf numFmtId="0" fontId="396" fillId="86" borderId="369" applyNumberFormat="0" applyAlignment="0" applyProtection="0"/>
    <xf numFmtId="245" fontId="20" fillId="0" borderId="371">
      <alignment horizontal="left"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371">
      <alignment horizontal="left" vertical="center"/>
    </xf>
    <xf numFmtId="0" fontId="20" fillId="0" borderId="371">
      <alignment horizontal="left" vertical="center"/>
    </xf>
    <xf numFmtId="0" fontId="20" fillId="0" borderId="371">
      <alignment horizontal="left" vertical="center"/>
    </xf>
    <xf numFmtId="0" fontId="20" fillId="0" borderId="371">
      <alignment horizontal="left" vertical="center"/>
    </xf>
    <xf numFmtId="0" fontId="20" fillId="0" borderId="371">
      <alignment horizontal="left" vertical="center"/>
    </xf>
    <xf numFmtId="0" fontId="20" fillId="0" borderId="371">
      <alignment horizontal="left" vertical="center"/>
    </xf>
    <xf numFmtId="0" fontId="20" fillId="0" borderId="371">
      <alignment horizontal="left" vertical="center"/>
    </xf>
    <xf numFmtId="245" fontId="20" fillId="0" borderId="371">
      <alignment horizontal="left" vertical="center"/>
    </xf>
    <xf numFmtId="245" fontId="20" fillId="0" borderId="371">
      <alignment horizontal="left" vertical="center"/>
    </xf>
    <xf numFmtId="0" fontId="263" fillId="61" borderId="375" applyNumberFormat="0" applyAlignment="0" applyProtection="0"/>
    <xf numFmtId="0" fontId="274" fillId="61" borderId="376" applyNumberFormat="0" applyAlignment="0" applyProtection="0"/>
    <xf numFmtId="0" fontId="406" fillId="86" borderId="375" applyNumberFormat="0" applyAlignment="0" applyProtection="0">
      <alignment vertical="center"/>
    </xf>
    <xf numFmtId="0" fontId="412" fillId="0" borderId="373" applyNumberFormat="0" applyFill="0" applyAlignment="0" applyProtection="0">
      <alignment vertical="center"/>
    </xf>
    <xf numFmtId="0" fontId="413" fillId="73" borderId="375" applyNumberFormat="0" applyAlignment="0" applyProtection="0">
      <alignment vertical="center"/>
    </xf>
    <xf numFmtId="0" fontId="419" fillId="86" borderId="376" applyNumberFormat="0" applyAlignment="0" applyProtection="0">
      <alignment vertical="center"/>
    </xf>
    <xf numFmtId="37" fontId="108" fillId="0" borderId="374" applyAlignment="0"/>
    <xf numFmtId="3" fontId="9" fillId="2" borderId="377" applyNumberFormat="0" applyFont="0" applyFill="0" applyBorder="0" applyAlignment="0" applyProtection="0">
      <alignment horizontal="center" vertical="center" wrapText="1"/>
    </xf>
    <xf numFmtId="0" fontId="377" fillId="86" borderId="375" applyNumberFormat="0" applyAlignment="0" applyProtection="0"/>
    <xf numFmtId="0" fontId="396" fillId="86" borderId="376" applyNumberFormat="0" applyAlignment="0" applyProtection="0"/>
    <xf numFmtId="0" fontId="20" fillId="0" borderId="378">
      <alignment horizontal="left" vertical="center"/>
    </xf>
    <xf numFmtId="0" fontId="20" fillId="0" borderId="378">
      <alignment horizontal="left" vertical="center"/>
    </xf>
    <xf numFmtId="0" fontId="20" fillId="0" borderId="378">
      <alignment horizontal="left" vertical="center"/>
    </xf>
    <xf numFmtId="0" fontId="20" fillId="0" borderId="378">
      <alignment horizontal="left" vertical="center"/>
    </xf>
    <xf numFmtId="0" fontId="20" fillId="0" borderId="378">
      <alignment horizontal="left" vertical="center"/>
    </xf>
    <xf numFmtId="0" fontId="20" fillId="0" borderId="378">
      <alignment horizontal="left" vertical="center"/>
    </xf>
    <xf numFmtId="0" fontId="20" fillId="0" borderId="378">
      <alignment horizontal="left" vertical="center"/>
    </xf>
    <xf numFmtId="0" fontId="377" fillId="86" borderId="375" applyNumberFormat="0" applyAlignment="0" applyProtection="0"/>
    <xf numFmtId="0" fontId="396" fillId="86" borderId="376" applyNumberFormat="0" applyAlignment="0" applyProtection="0"/>
    <xf numFmtId="37" fontId="108" fillId="0" borderId="374" applyAlignment="0"/>
    <xf numFmtId="3" fontId="9" fillId="2" borderId="377" applyNumberFormat="0" applyFont="0" applyFill="0" applyBorder="0" applyAlignment="0" applyProtection="0">
      <alignment horizontal="center" vertical="center" wrapText="1"/>
    </xf>
    <xf numFmtId="0" fontId="108" fillId="0" borderId="379">
      <alignment vertical="justify" wrapText="1"/>
    </xf>
    <xf numFmtId="0" fontId="263" fillId="61" borderId="375" applyNumberFormat="0" applyAlignment="0" applyProtection="0"/>
    <xf numFmtId="0" fontId="274" fillId="61" borderId="376" applyNumberFormat="0" applyAlignment="0" applyProtection="0"/>
    <xf numFmtId="0" fontId="406" fillId="86" borderId="375" applyNumberFormat="0" applyAlignment="0" applyProtection="0">
      <alignment vertical="center"/>
    </xf>
    <xf numFmtId="0" fontId="412" fillId="0" borderId="380" applyNumberFormat="0" applyFill="0" applyAlignment="0" applyProtection="0">
      <alignment vertical="center"/>
    </xf>
    <xf numFmtId="0" fontId="413" fillId="73" borderId="375" applyNumberFormat="0" applyAlignment="0" applyProtection="0">
      <alignment vertical="center"/>
    </xf>
    <xf numFmtId="0" fontId="419" fillId="86" borderId="376" applyNumberFormat="0" applyAlignment="0" applyProtection="0">
      <alignment vertical="center"/>
    </xf>
    <xf numFmtId="245" fontId="20" fillId="0" borderId="378">
      <alignment horizontal="left" vertical="center"/>
    </xf>
    <xf numFmtId="0" fontId="377" fillId="86" borderId="375" applyNumberFormat="0" applyAlignment="0" applyProtection="0"/>
    <xf numFmtId="0" fontId="396" fillId="86" borderId="376" applyNumberFormat="0" applyAlignment="0" applyProtection="0"/>
    <xf numFmtId="245" fontId="20" fillId="0" borderId="378">
      <alignment horizontal="left" vertical="center"/>
    </xf>
    <xf numFmtId="0" fontId="20" fillId="0" borderId="378">
      <alignment horizontal="left" vertical="center"/>
    </xf>
    <xf numFmtId="0" fontId="20" fillId="0" borderId="378">
      <alignment horizontal="left" vertical="center"/>
    </xf>
    <xf numFmtId="0" fontId="20" fillId="0" borderId="378">
      <alignment horizontal="left" vertical="center"/>
    </xf>
    <xf numFmtId="0" fontId="20" fillId="0" borderId="378">
      <alignment horizontal="left" vertical="center"/>
    </xf>
    <xf numFmtId="0" fontId="20" fillId="0" borderId="378">
      <alignment horizontal="left" vertical="center"/>
    </xf>
    <xf numFmtId="0" fontId="20" fillId="0" borderId="378">
      <alignment horizontal="left" vertical="center"/>
    </xf>
    <xf numFmtId="0" fontId="20" fillId="0" borderId="378">
      <alignment horizontal="left" vertical="center"/>
    </xf>
    <xf numFmtId="245" fontId="20" fillId="0" borderId="378">
      <alignment horizontal="left" vertical="center"/>
    </xf>
    <xf numFmtId="245" fontId="20" fillId="0" borderId="378">
      <alignment horizontal="left" vertical="center"/>
    </xf>
    <xf numFmtId="0" fontId="20" fillId="0" borderId="384">
      <alignment horizontal="left" vertical="center"/>
    </xf>
    <xf numFmtId="0" fontId="20" fillId="0" borderId="384">
      <alignment horizontal="left" vertical="center"/>
    </xf>
    <xf numFmtId="0" fontId="20" fillId="0" borderId="384">
      <alignment horizontal="left" vertical="center"/>
    </xf>
    <xf numFmtId="0" fontId="20" fillId="0" borderId="384">
      <alignment horizontal="left" vertical="center"/>
    </xf>
    <xf numFmtId="0" fontId="20" fillId="0" borderId="384">
      <alignment horizontal="left" vertical="center"/>
    </xf>
    <xf numFmtId="0" fontId="20" fillId="0" borderId="384">
      <alignment horizontal="left" vertical="center"/>
    </xf>
    <xf numFmtId="0" fontId="20" fillId="0" borderId="384">
      <alignment horizontal="left" vertical="center"/>
    </xf>
    <xf numFmtId="0" fontId="377" fillId="86" borderId="375" applyNumberFormat="0" applyAlignment="0" applyProtection="0"/>
    <xf numFmtId="0" fontId="396" fillId="86" borderId="382" applyNumberFormat="0" applyAlignment="0" applyProtection="0"/>
    <xf numFmtId="37" fontId="108" fillId="0" borderId="381" applyAlignment="0"/>
    <xf numFmtId="3" fontId="9" fillId="2" borderId="383" applyNumberFormat="0" applyFont="0" applyFill="0" applyBorder="0" applyAlignment="0" applyProtection="0">
      <alignment horizontal="center" vertical="center" wrapText="1"/>
    </xf>
    <xf numFmtId="0" fontId="108" fillId="0" borderId="385">
      <alignment vertical="justify" wrapText="1"/>
    </xf>
    <xf numFmtId="0" fontId="263" fillId="61" borderId="375" applyNumberFormat="0" applyAlignment="0" applyProtection="0"/>
    <xf numFmtId="0" fontId="274" fillId="61" borderId="382" applyNumberFormat="0" applyAlignment="0" applyProtection="0"/>
    <xf numFmtId="0" fontId="406" fillId="86" borderId="375" applyNumberFormat="0" applyAlignment="0" applyProtection="0">
      <alignment vertical="center"/>
    </xf>
    <xf numFmtId="0" fontId="412" fillId="0" borderId="386" applyNumberFormat="0" applyFill="0" applyAlignment="0" applyProtection="0">
      <alignment vertical="center"/>
    </xf>
    <xf numFmtId="0" fontId="413" fillId="73" borderId="375" applyNumberFormat="0" applyAlignment="0" applyProtection="0">
      <alignment vertical="center"/>
    </xf>
    <xf numFmtId="0" fontId="419" fillId="86" borderId="382" applyNumberFormat="0" applyAlignment="0" applyProtection="0">
      <alignment vertical="center"/>
    </xf>
    <xf numFmtId="245" fontId="20" fillId="0" borderId="384">
      <alignment horizontal="left" vertical="center"/>
    </xf>
    <xf numFmtId="0" fontId="377" fillId="86" borderId="375" applyNumberFormat="0" applyAlignment="0" applyProtection="0"/>
    <xf numFmtId="0" fontId="396" fillId="86" borderId="382" applyNumberFormat="0" applyAlignment="0" applyProtection="0"/>
    <xf numFmtId="245" fontId="20" fillId="0" borderId="384">
      <alignment horizontal="left" vertical="center"/>
    </xf>
    <xf numFmtId="0" fontId="20" fillId="0" borderId="384">
      <alignment horizontal="left" vertical="center"/>
    </xf>
    <xf numFmtId="0" fontId="20" fillId="0" borderId="384">
      <alignment horizontal="left" vertical="center"/>
    </xf>
    <xf numFmtId="0" fontId="20" fillId="0" borderId="384">
      <alignment horizontal="left" vertical="center"/>
    </xf>
    <xf numFmtId="0" fontId="20" fillId="0" borderId="384">
      <alignment horizontal="left" vertical="center"/>
    </xf>
    <xf numFmtId="0" fontId="20" fillId="0" borderId="384">
      <alignment horizontal="left" vertical="center"/>
    </xf>
    <xf numFmtId="0" fontId="20" fillId="0" borderId="384">
      <alignment horizontal="left" vertical="center"/>
    </xf>
    <xf numFmtId="0" fontId="20" fillId="0" borderId="384">
      <alignment horizontal="left" vertical="center"/>
    </xf>
    <xf numFmtId="245" fontId="20" fillId="0" borderId="384">
      <alignment horizontal="left" vertical="center"/>
    </xf>
    <xf numFmtId="245" fontId="20" fillId="0" borderId="384">
      <alignment horizontal="left"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298" fontId="122" fillId="0" borderId="0" applyFont="0" applyFill="0" applyBorder="0" applyAlignment="0" applyProtection="0"/>
    <xf numFmtId="0" fontId="402" fillId="0" borderId="0">
      <alignment vertical="center"/>
    </xf>
    <xf numFmtId="0" fontId="402" fillId="0" borderId="0">
      <alignment vertical="center"/>
    </xf>
    <xf numFmtId="0" fontId="108" fillId="0" borderId="1732">
      <alignment vertical="justify" wrapText="1"/>
    </xf>
    <xf numFmtId="0" fontId="402" fillId="0" borderId="0">
      <alignment vertical="center"/>
    </xf>
    <xf numFmtId="0" fontId="402" fillId="0" borderId="0">
      <alignment vertical="center"/>
    </xf>
    <xf numFmtId="9" fontId="212" fillId="0" borderId="0" applyFont="0" applyFill="0" applyBorder="0" applyAlignment="0" applyProtection="0">
      <alignment vertical="center"/>
    </xf>
    <xf numFmtId="0" fontId="20" fillId="0" borderId="1627">
      <alignment horizontal="left" vertical="center"/>
    </xf>
    <xf numFmtId="0" fontId="396" fillId="86" borderId="947" applyNumberFormat="0" applyAlignment="0" applyProtection="0"/>
    <xf numFmtId="0" fontId="396" fillId="86" borderId="911" applyNumberFormat="0" applyAlignment="0" applyProtection="0"/>
    <xf numFmtId="0" fontId="20" fillId="0" borderId="1003">
      <alignment horizontal="left" vertical="center"/>
    </xf>
    <xf numFmtId="9" fontId="212" fillId="0" borderId="0" applyFont="0" applyFill="0" applyBorder="0" applyAlignment="0" applyProtection="0">
      <alignment vertical="center"/>
    </xf>
    <xf numFmtId="0" fontId="20" fillId="0" borderId="1627">
      <alignment horizontal="left" vertical="center"/>
    </xf>
    <xf numFmtId="0" fontId="396" fillId="86" borderId="1173" applyNumberFormat="0" applyAlignment="0" applyProtection="0"/>
    <xf numFmtId="0" fontId="274" fillId="61" borderId="1058" applyNumberFormat="0" applyAlignment="0" applyProtection="0"/>
    <xf numFmtId="0" fontId="419" fillId="86" borderId="1427" applyNumberFormat="0" applyAlignment="0" applyProtection="0">
      <alignment vertical="center"/>
    </xf>
    <xf numFmtId="0" fontId="396" fillId="86" borderId="1009" applyNumberFormat="0" applyAlignment="0" applyProtection="0"/>
    <xf numFmtId="0" fontId="350" fillId="83" borderId="0" applyNumberFormat="0" applyBorder="0" applyAlignment="0" applyProtection="0"/>
    <xf numFmtId="0" fontId="263" fillId="61" borderId="1127" applyNumberFormat="0" applyAlignment="0" applyProtection="0"/>
    <xf numFmtId="0" fontId="349" fillId="87" borderId="390" applyNumberFormat="0" applyFont="0" applyAlignment="0" applyProtection="0"/>
    <xf numFmtId="245" fontId="20" fillId="0" borderId="1627">
      <alignment horizontal="left" vertical="center"/>
    </xf>
    <xf numFmtId="0" fontId="20" fillId="0" borderId="1278">
      <alignment horizontal="left" vertical="center"/>
    </xf>
    <xf numFmtId="0" fontId="412" fillId="0" borderId="1136" applyNumberFormat="0" applyFill="0" applyAlignment="0" applyProtection="0">
      <alignment vertical="center"/>
    </xf>
    <xf numFmtId="245" fontId="20" fillId="0" borderId="941">
      <alignment horizontal="left" vertical="center"/>
    </xf>
    <xf numFmtId="0" fontId="20" fillId="0" borderId="941">
      <alignment horizontal="left" vertical="center"/>
    </xf>
    <xf numFmtId="3" fontId="9" fillId="2" borderId="1313" applyNumberFormat="0" applyFont="0" applyFill="0" applyBorder="0" applyAlignment="0" applyProtection="0">
      <alignment horizontal="center" vertical="center" wrapText="1"/>
    </xf>
    <xf numFmtId="0" fontId="350" fillId="79" borderId="0" applyNumberFormat="0" applyBorder="0" applyAlignment="0" applyProtection="0"/>
    <xf numFmtId="0" fontId="274" fillId="61" borderId="1667" applyNumberFormat="0" applyAlignment="0" applyProtection="0"/>
    <xf numFmtId="0" fontId="350" fillId="80" borderId="0" applyNumberFormat="0" applyBorder="0" applyAlignment="0" applyProtection="0"/>
    <xf numFmtId="0" fontId="127" fillId="0" borderId="0"/>
    <xf numFmtId="245" fontId="20" fillId="0" borderId="913">
      <alignment horizontal="left" vertical="center"/>
    </xf>
    <xf numFmtId="0" fontId="20" fillId="0" borderId="1533">
      <alignment horizontal="left" vertical="center"/>
    </xf>
    <xf numFmtId="0" fontId="20" fillId="0" borderId="1271">
      <alignment horizontal="left" vertical="center"/>
    </xf>
    <xf numFmtId="0" fontId="20" fillId="0" borderId="1773">
      <alignment horizontal="left" vertical="center"/>
    </xf>
    <xf numFmtId="0" fontId="274" fillId="61" borderId="1138" applyNumberFormat="0" applyAlignment="0" applyProtection="0"/>
    <xf numFmtId="0" fontId="274" fillId="61" borderId="1065" applyNumberFormat="0" applyAlignment="0" applyProtection="0"/>
    <xf numFmtId="0" fontId="350" fillId="79" borderId="0" applyNumberFormat="0" applyBorder="0" applyAlignment="0" applyProtection="0"/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0" fontId="274" fillId="61" borderId="1608" applyNumberFormat="0" applyAlignment="0" applyProtection="0"/>
    <xf numFmtId="0" fontId="419" fillId="86" borderId="1145" applyNumberFormat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0" fontId="350" fillId="85" borderId="0" applyNumberFormat="0" applyBorder="0" applyAlignment="0" applyProtection="0"/>
    <xf numFmtId="0" fontId="274" fillId="61" borderId="1036" applyNumberFormat="0" applyAlignment="0" applyProtection="0"/>
    <xf numFmtId="0" fontId="419" fillId="86" borderId="1618" applyNumberFormat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0" fontId="406" fillId="86" borderId="1762" applyNumberFormat="0" applyAlignment="0" applyProtection="0">
      <alignment vertical="center"/>
    </xf>
    <xf numFmtId="0" fontId="3" fillId="0" borderId="0">
      <alignment vertical="center"/>
    </xf>
    <xf numFmtId="0" fontId="20" fillId="0" borderId="1408">
      <alignment horizontal="left" vertical="center"/>
    </xf>
    <xf numFmtId="0" fontId="350" fillId="84" borderId="0" applyNumberFormat="0" applyBorder="0" applyAlignment="0" applyProtection="0"/>
    <xf numFmtId="0" fontId="350" fillId="79" borderId="0" applyNumberFormat="0" applyBorder="0" applyAlignment="0" applyProtection="0"/>
    <xf numFmtId="0" fontId="396" fillId="86" borderId="1072" applyNumberFormat="0" applyAlignment="0" applyProtection="0"/>
    <xf numFmtId="0" fontId="350" fillId="84" borderId="0" applyNumberFormat="0" applyBorder="0" applyAlignment="0" applyProtection="0"/>
    <xf numFmtId="0" fontId="20" fillId="0" borderId="1610">
      <alignment horizontal="left" vertical="center"/>
    </xf>
    <xf numFmtId="0" fontId="274" fillId="61" borderId="1079" applyNumberFormat="0" applyAlignment="0" applyProtection="0"/>
    <xf numFmtId="0" fontId="90" fillId="0" borderId="0"/>
    <xf numFmtId="245" fontId="20" fillId="0" borderId="602">
      <alignment horizontal="left" vertical="center"/>
    </xf>
    <xf numFmtId="0" fontId="3" fillId="0" borderId="0">
      <alignment vertical="center"/>
    </xf>
    <xf numFmtId="245" fontId="20" fillId="0" borderId="920">
      <alignment horizontal="left" vertical="center"/>
    </xf>
    <xf numFmtId="9" fontId="212" fillId="0" borderId="0" applyFont="0" applyFill="0" applyBorder="0" applyAlignment="0" applyProtection="0">
      <alignment vertical="center"/>
    </xf>
    <xf numFmtId="0" fontId="20" fillId="0" borderId="1483">
      <alignment horizontal="left" vertical="center"/>
    </xf>
    <xf numFmtId="0" fontId="413" fillId="73" borderId="1404" applyNumberFormat="0" applyAlignment="0" applyProtection="0">
      <alignment vertical="center"/>
    </xf>
    <xf numFmtId="0" fontId="90" fillId="0" borderId="0"/>
    <xf numFmtId="0" fontId="20" fillId="0" borderId="894">
      <alignment horizontal="left" vertical="center"/>
    </xf>
    <xf numFmtId="0" fontId="350" fillId="80" borderId="0" applyNumberFormat="0" applyBorder="0" applyAlignment="0" applyProtection="0"/>
    <xf numFmtId="0" fontId="20" fillId="0" borderId="1723">
      <alignment horizontal="left" vertical="center"/>
    </xf>
    <xf numFmtId="0" fontId="20" fillId="0" borderId="1025">
      <alignment horizontal="left" vertical="center"/>
    </xf>
    <xf numFmtId="245" fontId="20" fillId="0" borderId="1614">
      <alignment horizontal="left" vertical="center"/>
    </xf>
    <xf numFmtId="0" fontId="20" fillId="0" borderId="941">
      <alignment horizontal="left" vertical="center"/>
    </xf>
    <xf numFmtId="0" fontId="20" fillId="0" borderId="890">
      <alignment horizontal="left" vertical="center"/>
    </xf>
    <xf numFmtId="0" fontId="350" fillId="83" borderId="0" applyNumberFormat="0" applyBorder="0" applyAlignment="0" applyProtection="0"/>
    <xf numFmtId="0" fontId="396" fillId="86" borderId="1771" applyNumberFormat="0" applyAlignment="0" applyProtection="0"/>
    <xf numFmtId="9" fontId="212" fillId="0" borderId="0" applyFont="0" applyFill="0" applyBorder="0" applyAlignment="0" applyProtection="0">
      <alignment vertical="center"/>
    </xf>
    <xf numFmtId="245" fontId="20" fillId="0" borderId="941">
      <alignment horizontal="left" vertical="center"/>
    </xf>
    <xf numFmtId="0" fontId="413" fillId="73" borderId="994" applyNumberFormat="0" applyAlignment="0" applyProtection="0">
      <alignment vertical="center"/>
    </xf>
    <xf numFmtId="0" fontId="406" fillId="86" borderId="1221" applyNumberFormat="0" applyAlignment="0" applyProtection="0">
      <alignment vertical="center"/>
    </xf>
    <xf numFmtId="0" fontId="350" fillId="84" borderId="0" applyNumberFormat="0" applyBorder="0" applyAlignment="0" applyProtection="0"/>
    <xf numFmtId="0" fontId="20" fillId="0" borderId="1610">
      <alignment horizontal="left" vertical="center"/>
    </xf>
    <xf numFmtId="0" fontId="20" fillId="0" borderId="1780">
      <alignment horizontal="left" vertical="center"/>
    </xf>
    <xf numFmtId="0" fontId="406" fillId="86" borderId="1461" applyNumberFormat="0" applyAlignment="0" applyProtection="0">
      <alignment vertical="center"/>
    </xf>
    <xf numFmtId="0" fontId="20" fillId="0" borderId="949">
      <alignment horizontal="left" vertical="center"/>
    </xf>
    <xf numFmtId="0" fontId="350" fillId="85" borderId="0" applyNumberFormat="0" applyBorder="0" applyAlignment="0" applyProtection="0"/>
    <xf numFmtId="245" fontId="20" fillId="0" borderId="1134">
      <alignment horizontal="left" vertical="center"/>
    </xf>
    <xf numFmtId="0" fontId="8" fillId="87" borderId="887" applyNumberFormat="0" applyFont="0" applyAlignment="0" applyProtection="0">
      <alignment vertical="center"/>
    </xf>
    <xf numFmtId="37" fontId="108" fillId="0" borderId="1143" applyAlignment="0"/>
    <xf numFmtId="0" fontId="406" fillId="86" borderId="974" applyNumberFormat="0" applyAlignment="0" applyProtection="0">
      <alignment vertical="center"/>
    </xf>
    <xf numFmtId="0" fontId="396" fillId="86" borderId="939" applyNumberFormat="0" applyAlignment="0" applyProtection="0"/>
    <xf numFmtId="3" fontId="9" fillId="2" borderId="1757" applyNumberFormat="0" applyFont="0" applyFill="0" applyBorder="0" applyAlignment="0" applyProtection="0">
      <alignment horizontal="center" vertical="center" wrapText="1"/>
    </xf>
    <xf numFmtId="0" fontId="419" fillId="86" borderId="1524" applyNumberFormat="0" applyAlignment="0" applyProtection="0">
      <alignment vertical="center"/>
    </xf>
    <xf numFmtId="0" fontId="20" fillId="0" borderId="1627">
      <alignment horizontal="left" vertical="center"/>
    </xf>
    <xf numFmtId="0" fontId="20" fillId="0" borderId="984">
      <alignment horizontal="left" vertical="center"/>
    </xf>
    <xf numFmtId="0" fontId="396" fillId="86" borderId="1051" applyNumberFormat="0" applyAlignment="0" applyProtection="0"/>
    <xf numFmtId="0" fontId="350" fillId="84" borderId="0" applyNumberFormat="0" applyBorder="0" applyAlignment="0" applyProtection="0"/>
    <xf numFmtId="245" fontId="20" fillId="0" borderId="1134">
      <alignment horizontal="left" vertical="center"/>
    </xf>
    <xf numFmtId="0" fontId="350" fillId="84" borderId="0" applyNumberFormat="0" applyBorder="0" applyAlignment="0" applyProtection="0"/>
    <xf numFmtId="0" fontId="20" fillId="0" borderId="1450">
      <alignment horizontal="left" vertical="center"/>
    </xf>
    <xf numFmtId="0" fontId="20" fillId="0" borderId="1140">
      <alignment horizontal="left" vertical="center"/>
    </xf>
    <xf numFmtId="0" fontId="377" fillId="86" borderId="967" applyNumberFormat="0" applyAlignment="0" applyProtection="0"/>
    <xf numFmtId="9" fontId="2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0" fontId="413" fillId="73" borderId="1071" applyNumberFormat="0" applyAlignment="0" applyProtection="0">
      <alignment vertical="center"/>
    </xf>
    <xf numFmtId="245" fontId="20" fillId="0" borderId="935">
      <alignment horizontal="left" vertical="center"/>
    </xf>
    <xf numFmtId="0" fontId="20" fillId="0" borderId="963">
      <alignment horizontal="left" vertical="center"/>
    </xf>
    <xf numFmtId="0" fontId="396" fillId="86" borderId="1016" applyNumberFormat="0" applyAlignment="0" applyProtection="0"/>
    <xf numFmtId="0" fontId="108" fillId="0" borderId="950">
      <alignment vertical="justify" wrapText="1"/>
    </xf>
    <xf numFmtId="0" fontId="377" fillId="86" borderId="904" applyNumberFormat="0" applyAlignment="0" applyProtection="0"/>
    <xf numFmtId="0" fontId="20" fillId="0" borderId="1134">
      <alignment horizontal="left" vertical="center"/>
    </xf>
    <xf numFmtId="0" fontId="412" fillId="0" borderId="1125" applyNumberFormat="0" applyFill="0" applyAlignment="0" applyProtection="0">
      <alignment vertical="center"/>
    </xf>
    <xf numFmtId="0" fontId="3" fillId="0" borderId="0">
      <alignment vertical="center"/>
    </xf>
    <xf numFmtId="0" fontId="412" fillId="0" borderId="1796" applyNumberFormat="0" applyFill="0" applyAlignment="0" applyProtection="0">
      <alignment vertical="center"/>
    </xf>
    <xf numFmtId="0" fontId="274" fillId="61" borderId="391" applyNumberFormat="0" applyAlignment="0" applyProtection="0"/>
    <xf numFmtId="0" fontId="350" fillId="84" borderId="0" applyNumberFormat="0" applyBorder="0" applyAlignment="0" applyProtection="0"/>
    <xf numFmtId="0" fontId="263" fillId="61" borderId="945" applyNumberFormat="0" applyAlignment="0" applyProtection="0"/>
    <xf numFmtId="0" fontId="350" fillId="80" borderId="0" applyNumberFormat="0" applyBorder="0" applyAlignment="0" applyProtection="0"/>
    <xf numFmtId="37" fontId="108" fillId="0" borderId="726" applyAlignment="0"/>
    <xf numFmtId="0" fontId="274" fillId="61" borderId="1413" applyNumberFormat="0" applyAlignment="0" applyProtection="0"/>
    <xf numFmtId="0" fontId="20" fillId="0" borderId="1505">
      <alignment horizontal="left" vertical="center"/>
    </xf>
    <xf numFmtId="0" fontId="396" fillId="86" borderId="647" applyNumberFormat="0" applyAlignment="0" applyProtection="0"/>
    <xf numFmtId="297" fontId="90" fillId="0" borderId="0" applyFont="0" applyFill="0" applyBorder="0" applyAlignment="0" applyProtection="0"/>
    <xf numFmtId="0" fontId="90" fillId="0" borderId="0"/>
    <xf numFmtId="0" fontId="20" fillId="0" borderId="1140">
      <alignment horizontal="left" vertical="center"/>
    </xf>
    <xf numFmtId="245" fontId="20" fillId="0" borderId="1387">
      <alignment horizontal="left" vertical="center"/>
    </xf>
    <xf numFmtId="0" fontId="20" fillId="0" borderId="1140">
      <alignment horizontal="left" vertical="center"/>
    </xf>
    <xf numFmtId="0" fontId="3" fillId="0" borderId="0">
      <alignment vertical="center"/>
    </xf>
    <xf numFmtId="3" fontId="9" fillId="2" borderId="1660" applyNumberFormat="0" applyFont="0" applyFill="0" applyBorder="0" applyAlignment="0" applyProtection="0">
      <alignment horizontal="center" vertical="center" wrapText="1"/>
    </xf>
    <xf numFmtId="0" fontId="377" fillId="86" borderId="1624" applyNumberFormat="0" applyAlignment="0" applyProtection="0"/>
    <xf numFmtId="9" fontId="212" fillId="0" borderId="0" applyFont="0" applyFill="0" applyBorder="0" applyAlignment="0" applyProtection="0">
      <alignment vertical="center"/>
    </xf>
    <xf numFmtId="3" fontId="9" fillId="2" borderId="387" applyNumberFormat="0" applyFont="0" applyFill="0" applyBorder="0" applyAlignment="0" applyProtection="0">
      <alignment horizontal="center" vertical="center" wrapText="1"/>
    </xf>
    <xf numFmtId="0" fontId="396" fillId="86" borderId="1659" applyNumberFormat="0" applyAlignment="0" applyProtection="0"/>
    <xf numFmtId="0" fontId="20" fillId="0" borderId="1074">
      <alignment horizontal="left" vertical="center"/>
    </xf>
    <xf numFmtId="0" fontId="413" fillId="73" borderId="904" applyNumberFormat="0" applyAlignment="0" applyProtection="0">
      <alignment vertical="center"/>
    </xf>
    <xf numFmtId="0" fontId="419" fillId="86" borderId="911" applyNumberFormat="0" applyAlignment="0" applyProtection="0">
      <alignment vertical="center"/>
    </xf>
    <xf numFmtId="0" fontId="350" fillId="85" borderId="0" applyNumberFormat="0" applyBorder="0" applyAlignment="0" applyProtection="0"/>
    <xf numFmtId="0" fontId="419" fillId="86" borderId="1036" applyNumberFormat="0" applyAlignment="0" applyProtection="0">
      <alignment vertical="center"/>
    </xf>
    <xf numFmtId="0" fontId="263" fillId="61" borderId="1397" applyNumberFormat="0" applyAlignment="0" applyProtection="0"/>
    <xf numFmtId="0" fontId="20" fillId="0" borderId="1751">
      <alignment horizontal="left" vertical="center"/>
    </xf>
    <xf numFmtId="0" fontId="20" fillId="0" borderId="1140">
      <alignment horizontal="left" vertical="center"/>
    </xf>
    <xf numFmtId="0" fontId="108" fillId="0" borderId="942">
      <alignment vertical="justify" wrapText="1"/>
    </xf>
    <xf numFmtId="0" fontId="377" fillId="86" borderId="1144" applyNumberFormat="0" applyAlignment="0" applyProtection="0"/>
    <xf numFmtId="3" fontId="9" fillId="2" borderId="1146" applyNumberFormat="0" applyFont="0" applyFill="0" applyBorder="0" applyAlignment="0" applyProtection="0">
      <alignment horizontal="center" vertical="center" wrapText="1"/>
    </xf>
    <xf numFmtId="37" fontId="108" fillId="0" borderId="1783" applyAlignment="0"/>
    <xf numFmtId="0" fontId="406" fillId="86" borderId="1652" applyNumberFormat="0" applyAlignment="0" applyProtection="0">
      <alignment vertical="center"/>
    </xf>
    <xf numFmtId="0" fontId="3" fillId="0" borderId="0">
      <alignment vertical="center"/>
    </xf>
    <xf numFmtId="0" fontId="108" fillId="0" borderId="385">
      <alignment vertical="justify" wrapText="1"/>
    </xf>
    <xf numFmtId="245" fontId="20" fillId="0" borderId="1140">
      <alignment horizontal="left" vertical="center"/>
    </xf>
    <xf numFmtId="0" fontId="406" fillId="86" borderId="932" applyNumberFormat="0" applyAlignment="0" applyProtection="0">
      <alignment vertical="center"/>
    </xf>
    <xf numFmtId="3" fontId="9" fillId="2" borderId="1632" applyNumberFormat="0" applyFont="0" applyFill="0" applyBorder="0" applyAlignment="0" applyProtection="0">
      <alignment horizontal="center" vertical="center" wrapText="1"/>
    </xf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37" fontId="108" fillId="0" borderId="1006" applyAlignment="0"/>
    <xf numFmtId="0" fontId="350" fillId="79" borderId="0" applyNumberFormat="0" applyBorder="0" applyAlignment="0" applyProtection="0"/>
    <xf numFmtId="245" fontId="20" fillId="0" borderId="654">
      <alignment horizontal="left" vertical="center"/>
    </xf>
    <xf numFmtId="0" fontId="20" fillId="0" borderId="1053">
      <alignment horizontal="left" vertical="center"/>
    </xf>
    <xf numFmtId="0" fontId="377" fillId="86" borderId="389" applyNumberFormat="0" applyAlignment="0" applyProtection="0"/>
    <xf numFmtId="0" fontId="20" fillId="0" borderId="1134">
      <alignment horizontal="left" vertical="center"/>
    </xf>
    <xf numFmtId="0" fontId="263" fillId="61" borderId="904" applyNumberFormat="0" applyAlignment="0" applyProtection="0"/>
    <xf numFmtId="0" fontId="274" fillId="61" borderId="968" applyNumberFormat="0" applyAlignment="0" applyProtection="0"/>
    <xf numFmtId="0" fontId="350" fillId="83" borderId="0" applyNumberFormat="0" applyBorder="0" applyAlignment="0" applyProtection="0"/>
    <xf numFmtId="0" fontId="90" fillId="0" borderId="0"/>
    <xf numFmtId="0" fontId="20" fillId="0" borderId="1175">
      <alignment horizontal="left" vertical="center"/>
    </xf>
    <xf numFmtId="0" fontId="20" fillId="0" borderId="1153">
      <alignment horizontal="left" vertical="center"/>
    </xf>
    <xf numFmtId="0" fontId="20" fillId="0" borderId="913">
      <alignment horizontal="left" vertical="center"/>
    </xf>
    <xf numFmtId="0" fontId="20" fillId="0" borderId="941">
      <alignment horizontal="left" vertical="center"/>
    </xf>
    <xf numFmtId="0" fontId="396" fillId="86" borderId="1305" applyNumberFormat="0" applyAlignment="0" applyProtection="0"/>
    <xf numFmtId="0" fontId="8" fillId="52" borderId="1426" applyNumberFormat="0" applyFont="0" applyAlignment="0" applyProtection="0"/>
    <xf numFmtId="0" fontId="396" fillId="86" borderId="905" applyNumberFormat="0" applyAlignment="0" applyProtection="0"/>
    <xf numFmtId="0" fontId="350" fillId="84" borderId="0" applyNumberFormat="0" applyBorder="0" applyAlignment="0" applyProtection="0"/>
    <xf numFmtId="0" fontId="127" fillId="0" borderId="0"/>
    <xf numFmtId="0" fontId="20" fillId="0" borderId="1400">
      <alignment horizontal="left" vertical="center"/>
    </xf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0" fontId="377" fillId="86" borderId="904" applyNumberFormat="0" applyAlignment="0" applyProtection="0"/>
    <xf numFmtId="0" fontId="396" fillId="86" borderId="391" applyNumberFormat="0" applyAlignment="0" applyProtection="0"/>
    <xf numFmtId="0" fontId="350" fillId="85" borderId="0" applyNumberFormat="0" applyBorder="0" applyAlignment="0" applyProtection="0"/>
    <xf numFmtId="3" fontId="9" fillId="2" borderId="1420" applyNumberFormat="0" applyFont="0" applyFill="0" applyBorder="0" applyAlignment="0" applyProtection="0">
      <alignment horizontal="center" vertical="center" wrapText="1"/>
    </xf>
    <xf numFmtId="0" fontId="406" fillId="86" borderId="1637" applyNumberFormat="0" applyAlignment="0" applyProtection="0">
      <alignment vertical="center"/>
    </xf>
    <xf numFmtId="0" fontId="20" fillId="0" borderId="1203">
      <alignment horizontal="left" vertical="center"/>
    </xf>
    <xf numFmtId="0" fontId="419" fillId="86" borderId="905" applyNumberFormat="0" applyAlignment="0" applyProtection="0">
      <alignment vertical="center"/>
    </xf>
    <xf numFmtId="245" fontId="20" fillId="0" borderId="1387">
      <alignment horizontal="left" vertical="center"/>
    </xf>
    <xf numFmtId="245" fontId="20" fillId="0" borderId="1387">
      <alignment horizontal="left" vertical="center"/>
    </xf>
    <xf numFmtId="9" fontId="8" fillId="0" borderId="0" applyFont="0" applyFill="0" applyBorder="0" applyAlignment="0" applyProtection="0"/>
    <xf numFmtId="0" fontId="274" fillId="61" borderId="1305" applyNumberFormat="0" applyAlignment="0" applyProtection="0"/>
    <xf numFmtId="3" fontId="9" fillId="2" borderId="1010" applyNumberFormat="0" applyFont="0" applyFill="0" applyBorder="0" applyAlignment="0" applyProtection="0">
      <alignment horizontal="center" vertical="center" wrapText="1"/>
    </xf>
    <xf numFmtId="0" fontId="20" fillId="0" borderId="1518">
      <alignment horizontal="left" vertical="center"/>
    </xf>
    <xf numFmtId="0" fontId="20" fillId="0" borderId="1060">
      <alignment horizontal="left" vertical="center"/>
    </xf>
    <xf numFmtId="37" fontId="108" fillId="0" borderId="1021" applyAlignment="0"/>
    <xf numFmtId="0" fontId="127" fillId="0" borderId="0"/>
    <xf numFmtId="37" fontId="108" fillId="0" borderId="1056" applyAlignment="0"/>
    <xf numFmtId="0" fontId="127" fillId="0" borderId="0"/>
    <xf numFmtId="0" fontId="350" fillId="83" borderId="0" applyNumberFormat="0" applyBorder="0" applyAlignment="0" applyProtection="0"/>
    <xf numFmtId="245" fontId="20" fillId="0" borderId="894">
      <alignment horizontal="left" vertical="center"/>
    </xf>
    <xf numFmtId="0" fontId="20" fillId="0" borderId="757">
      <alignment horizontal="left" vertical="center"/>
    </xf>
    <xf numFmtId="0" fontId="20" fillId="0" borderId="941">
      <alignment horizontal="left" vertical="center"/>
    </xf>
    <xf numFmtId="0" fontId="20" fillId="0" borderId="907">
      <alignment horizontal="left" vertical="center"/>
    </xf>
    <xf numFmtId="3" fontId="9" fillId="2" borderId="906" applyNumberFormat="0" applyFont="0" applyFill="0" applyBorder="0" applyAlignment="0" applyProtection="0">
      <alignment horizontal="center" vertical="center" wrapText="1"/>
    </xf>
    <xf numFmtId="0" fontId="377" fillId="86" borderId="917" applyNumberFormat="0" applyAlignment="0" applyProtection="0"/>
    <xf numFmtId="0" fontId="8" fillId="87" borderId="925" applyNumberFormat="0" applyFont="0" applyAlignment="0" applyProtection="0">
      <alignment vertical="center"/>
    </xf>
    <xf numFmtId="0" fontId="350" fillId="84" borderId="0" applyNumberFormat="0" applyBorder="0" applyAlignment="0" applyProtection="0"/>
    <xf numFmtId="0" fontId="350" fillId="80" borderId="0" applyNumberFormat="0" applyBorder="0" applyAlignment="0" applyProtection="0"/>
    <xf numFmtId="37" fontId="108" fillId="0" borderId="1623" applyAlignment="0"/>
    <xf numFmtId="0" fontId="3" fillId="0" borderId="0">
      <alignment vertical="center"/>
    </xf>
    <xf numFmtId="0" fontId="377" fillId="86" borderId="945" applyNumberFormat="0" applyAlignment="0" applyProtection="0"/>
    <xf numFmtId="0" fontId="20" fillId="0" borderId="1627">
      <alignment horizontal="left" vertical="center"/>
    </xf>
    <xf numFmtId="0" fontId="274" fillId="61" borderId="1145" applyNumberFormat="0" applyAlignment="0" applyProtection="0"/>
    <xf numFmtId="0" fontId="20" fillId="0" borderId="920">
      <alignment horizontal="left" vertical="center"/>
    </xf>
    <xf numFmtId="0" fontId="3" fillId="0" borderId="0">
      <alignment vertical="center"/>
    </xf>
    <xf numFmtId="0" fontId="20" fillId="0" borderId="920">
      <alignment horizontal="left" vertical="center"/>
    </xf>
    <xf numFmtId="0" fontId="90" fillId="0" borderId="0"/>
    <xf numFmtId="0" fontId="419" fillId="86" borderId="1434" applyNumberFormat="0" applyAlignment="0" applyProtection="0">
      <alignment vertical="center"/>
    </xf>
    <xf numFmtId="0" fontId="412" fillId="0" borderId="1149" applyNumberFormat="0" applyFill="0" applyAlignment="0" applyProtection="0">
      <alignment vertical="center"/>
    </xf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3" fontId="9" fillId="2" borderId="1299" applyNumberFormat="0" applyFont="0" applyFill="0" applyBorder="0" applyAlignment="0" applyProtection="0">
      <alignment horizontal="center" vertical="center" wrapText="1"/>
    </xf>
    <xf numFmtId="0" fontId="20" fillId="0" borderId="997">
      <alignment horizontal="left" vertical="center"/>
    </xf>
    <xf numFmtId="0" fontId="412" fillId="0" borderId="1055" applyNumberFormat="0" applyFill="0" applyAlignment="0" applyProtection="0">
      <alignment vertical="center"/>
    </xf>
    <xf numFmtId="0" fontId="274" fillId="61" borderId="1128" applyNumberFormat="0" applyAlignment="0" applyProtection="0"/>
    <xf numFmtId="3" fontId="9" fillId="2" borderId="1660" applyNumberFormat="0" applyFont="0" applyFill="0" applyBorder="0" applyAlignment="0" applyProtection="0">
      <alignment horizontal="center" vertical="center" wrapText="1"/>
    </xf>
    <xf numFmtId="0" fontId="419" fillId="86" borderId="647" applyNumberFormat="0" applyAlignment="0" applyProtection="0">
      <alignment vertical="center"/>
    </xf>
    <xf numFmtId="245" fontId="20" fillId="0" borderId="1210">
      <alignment horizontal="left" vertical="center"/>
    </xf>
    <xf numFmtId="0" fontId="396" fillId="86" borderId="1638" applyNumberFormat="0" applyAlignment="0" applyProtection="0"/>
    <xf numFmtId="0" fontId="350" fillId="82" borderId="0" applyNumberFormat="0" applyBorder="0" applyAlignment="0" applyProtection="0"/>
    <xf numFmtId="0" fontId="20" fillId="0" borderId="1278">
      <alignment horizontal="left" vertical="center"/>
    </xf>
    <xf numFmtId="0" fontId="127" fillId="0" borderId="0"/>
    <xf numFmtId="0" fontId="412" fillId="0" borderId="1740" applyNumberFormat="0" applyFill="0" applyAlignment="0" applyProtection="0">
      <alignment vertical="center"/>
    </xf>
    <xf numFmtId="0" fontId="413" fillId="73" borderId="1164" applyNumberFormat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0" fontId="263" fillId="61" borderId="1193" applyNumberFormat="0" applyAlignment="0" applyProtection="0"/>
    <xf numFmtId="0" fontId="20" fillId="0" borderId="997">
      <alignment horizontal="left" vertical="center"/>
    </xf>
    <xf numFmtId="0" fontId="20" fillId="0" borderId="900">
      <alignment horizontal="left" vertical="center"/>
    </xf>
    <xf numFmtId="0" fontId="396" fillId="86" borderId="905" applyNumberFormat="0" applyAlignment="0" applyProtection="0"/>
    <xf numFmtId="245" fontId="20" fillId="0" borderId="941">
      <alignment horizontal="left" vertical="center"/>
    </xf>
    <xf numFmtId="0" fontId="108" fillId="0" borderId="1148">
      <alignment vertical="justify" wrapText="1"/>
    </xf>
    <xf numFmtId="0" fontId="127" fillId="0" borderId="0"/>
    <xf numFmtId="0" fontId="20" fillId="0" borderId="1518">
      <alignment horizontal="left" vertical="center"/>
    </xf>
    <xf numFmtId="0" fontId="90" fillId="0" borderId="0"/>
    <xf numFmtId="0" fontId="20" fillId="0" borderId="1610">
      <alignment horizontal="left" vertical="center"/>
    </xf>
    <xf numFmtId="3" fontId="9" fillId="2" borderId="1399" applyNumberFormat="0" applyFont="0" applyFill="0" applyBorder="0" applyAlignment="0" applyProtection="0">
      <alignment horizontal="center" vertical="center" wrapText="1"/>
    </xf>
    <xf numFmtId="0" fontId="20" fillId="0" borderId="1450">
      <alignment horizontal="left" vertical="center"/>
    </xf>
    <xf numFmtId="0" fontId="20" fillId="0" borderId="1627">
      <alignment horizontal="left" vertical="center"/>
    </xf>
    <xf numFmtId="0" fontId="108" fillId="0" borderId="1004">
      <alignment vertical="justify" wrapText="1"/>
    </xf>
    <xf numFmtId="0" fontId="20" fillId="0" borderId="1723">
      <alignment horizontal="left" vertical="center"/>
    </xf>
    <xf numFmtId="0" fontId="350" fillId="82" borderId="0" applyNumberFormat="0" applyBorder="0" applyAlignment="0" applyProtection="0"/>
    <xf numFmtId="0" fontId="20" fillId="0" borderId="1669">
      <alignment horizontal="left" vertical="center"/>
    </xf>
    <xf numFmtId="0" fontId="377" fillId="86" borderId="1440" applyNumberFormat="0" applyAlignment="0" applyProtection="0"/>
    <xf numFmtId="0" fontId="412" fillId="0" borderId="1605" applyNumberFormat="0" applyFill="0" applyAlignment="0" applyProtection="0">
      <alignment vertical="center"/>
    </xf>
    <xf numFmtId="0" fontId="20" fillId="0" borderId="1547">
      <alignment horizontal="left" vertical="center"/>
    </xf>
    <xf numFmtId="0" fontId="377" fillId="86" borderId="1694" applyNumberFormat="0" applyAlignment="0" applyProtection="0"/>
    <xf numFmtId="3" fontId="9" fillId="2" borderId="1504" applyNumberFormat="0" applyFont="0" applyFill="0" applyBorder="0" applyAlignment="0" applyProtection="0">
      <alignment horizontal="center" vertical="center" wrapText="1"/>
    </xf>
    <xf numFmtId="0" fontId="20" fillId="0" borderId="913">
      <alignment horizontal="left" vertical="center"/>
    </xf>
    <xf numFmtId="0" fontId="274" fillId="61" borderId="933" applyNumberFormat="0" applyAlignment="0" applyProtection="0"/>
    <xf numFmtId="0" fontId="20" fillId="0" borderId="907">
      <alignment horizontal="left" vertical="center"/>
    </xf>
    <xf numFmtId="9" fontId="8" fillId="0" borderId="0" applyFont="0" applyFill="0" applyBorder="0" applyAlignment="0" applyProtection="0"/>
    <xf numFmtId="0" fontId="90" fillId="0" borderId="0"/>
    <xf numFmtId="0" fontId="396" fillId="86" borderId="933" applyNumberFormat="0" applyAlignment="0" applyProtection="0"/>
    <xf numFmtId="0" fontId="20" fillId="0" borderId="1140">
      <alignment horizontal="left" vertical="center"/>
    </xf>
    <xf numFmtId="0" fontId="350" fillId="79" borderId="0" applyNumberFormat="0" applyBorder="0" applyAlignment="0" applyProtection="0"/>
    <xf numFmtId="37" fontId="108" fillId="0" borderId="1776" applyAlignment="0"/>
    <xf numFmtId="0" fontId="406" fillId="86" borderId="945" applyNumberFormat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37" fontId="108" fillId="0" borderId="1281" applyAlignment="0"/>
    <xf numFmtId="0" fontId="263" fillId="61" borderId="767" applyNumberFormat="0" applyAlignment="0" applyProtection="0"/>
    <xf numFmtId="0" fontId="20" fillId="0" borderId="907">
      <alignment horizontal="left" vertical="center"/>
    </xf>
    <xf numFmtId="37" fontId="108" fillId="0" borderId="973" applyAlignment="0"/>
    <xf numFmtId="9" fontId="212" fillId="0" borderId="0" applyFont="0" applyFill="0" applyBorder="0" applyAlignment="0" applyProtection="0">
      <alignment vertical="center"/>
    </xf>
    <xf numFmtId="3" fontId="9" fillId="2" borderId="1744" applyNumberFormat="0" applyFont="0" applyFill="0" applyBorder="0" applyAlignment="0" applyProtection="0">
      <alignment horizontal="center" vertical="center" wrapText="1"/>
    </xf>
    <xf numFmtId="0" fontId="20" fillId="0" borderId="941">
      <alignment horizontal="left" vertical="center"/>
    </xf>
    <xf numFmtId="0" fontId="396" fillId="86" borderId="1145" applyNumberFormat="0" applyAlignment="0" applyProtection="0"/>
    <xf numFmtId="3" fontId="9" fillId="2" borderId="899" applyNumberFormat="0" applyFont="0" applyFill="0" applyBorder="0" applyAlignment="0" applyProtection="0">
      <alignment horizontal="center" vertical="center" wrapText="1"/>
    </xf>
    <xf numFmtId="3" fontId="9" fillId="2" borderId="1779" applyNumberFormat="0" applyFont="0" applyFill="0" applyBorder="0" applyAlignment="0" applyProtection="0">
      <alignment horizontal="center" vertical="center" wrapText="1"/>
    </xf>
    <xf numFmtId="0" fontId="20" fillId="0" borderId="1147">
      <alignment horizontal="left" vertical="center"/>
    </xf>
    <xf numFmtId="0" fontId="20" fillId="0" borderId="920">
      <alignment horizontal="left" vertical="center"/>
    </xf>
    <xf numFmtId="0" fontId="350" fillId="83" borderId="0" applyNumberFormat="0" applyBorder="0" applyAlignment="0" applyProtection="0"/>
    <xf numFmtId="0" fontId="20" fillId="0" borderId="1627">
      <alignment horizontal="left" vertical="center"/>
    </xf>
    <xf numFmtId="0" fontId="413" fillId="73" borderId="960" applyNumberFormat="0" applyAlignment="0" applyProtection="0">
      <alignment vertical="center"/>
    </xf>
    <xf numFmtId="0" fontId="90" fillId="0" borderId="0"/>
    <xf numFmtId="37" fontId="108" fillId="0" borderId="938" applyAlignment="0"/>
    <xf numFmtId="3" fontId="9" fillId="2" borderId="1059" applyNumberFormat="0" applyFont="0" applyFill="0" applyBorder="0" applyAlignment="0" applyProtection="0">
      <alignment horizontal="center" vertical="center" wrapText="1"/>
    </xf>
    <xf numFmtId="0" fontId="412" fillId="0" borderId="951" applyNumberFormat="0" applyFill="0" applyAlignment="0" applyProtection="0">
      <alignment vertical="center"/>
    </xf>
    <xf numFmtId="0" fontId="20" fillId="0" borderId="913">
      <alignment horizontal="left" vertical="center"/>
    </xf>
    <xf numFmtId="0" fontId="396" fillId="86" borderId="1434" applyNumberFormat="0" applyAlignment="0" applyProtection="0"/>
    <xf numFmtId="0" fontId="349" fillId="87" borderId="1666" applyNumberFormat="0" applyFont="0" applyAlignment="0" applyProtection="0"/>
    <xf numFmtId="0" fontId="350" fillId="84" borderId="0" applyNumberFormat="0" applyBorder="0" applyAlignment="0" applyProtection="0"/>
    <xf numFmtId="0" fontId="20" fillId="0" borderId="1258">
      <alignment horizontal="left" vertical="center"/>
    </xf>
    <xf numFmtId="0" fontId="20" fillId="0" borderId="907">
      <alignment horizontal="left" vertical="center"/>
    </xf>
    <xf numFmtId="0" fontId="108" fillId="0" borderId="908">
      <alignment vertical="justify" wrapText="1"/>
    </xf>
    <xf numFmtId="0" fontId="20" fillId="0" borderId="798">
      <alignment horizontal="left" vertical="center"/>
    </xf>
    <xf numFmtId="3" fontId="9" fillId="2" borderId="1482" applyNumberFormat="0" applyFont="0" applyFill="0" applyBorder="0" applyAlignment="0" applyProtection="0">
      <alignment horizontal="center" vertical="center" wrapText="1"/>
    </xf>
    <xf numFmtId="0" fontId="263" fillId="61" borderId="1433" applyNumberFormat="0" applyAlignment="0" applyProtection="0"/>
    <xf numFmtId="0" fontId="20" fillId="0" borderId="941">
      <alignment horizontal="left" vertical="center"/>
    </xf>
    <xf numFmtId="0" fontId="20" fillId="0" borderId="1723">
      <alignment horizontal="left" vertical="center"/>
    </xf>
    <xf numFmtId="0" fontId="8" fillId="87" borderId="1666" applyNumberFormat="0" applyFont="0" applyAlignment="0" applyProtection="0">
      <alignment vertical="center"/>
    </xf>
    <xf numFmtId="0" fontId="350" fillId="82" borderId="0" applyNumberFormat="0" applyBorder="0" applyAlignment="0" applyProtection="0"/>
    <xf numFmtId="0" fontId="20" fillId="0" borderId="1140">
      <alignment horizontal="left" vertical="center"/>
    </xf>
    <xf numFmtId="9" fontId="212" fillId="0" borderId="0" applyFont="0" applyFill="0" applyBorder="0" applyAlignment="0" applyProtection="0">
      <alignment vertical="center"/>
    </xf>
    <xf numFmtId="0" fontId="350" fillId="85" borderId="0" applyNumberFormat="0" applyBorder="0" applyAlignment="0" applyProtection="0"/>
    <xf numFmtId="3" fontId="9" fillId="2" borderId="912" applyNumberFormat="0" applyFont="0" applyFill="0" applyBorder="0" applyAlignment="0" applyProtection="0">
      <alignment horizontal="center" vertical="center" wrapText="1"/>
    </xf>
    <xf numFmtId="0" fontId="263" fillId="61" borderId="994" applyNumberFormat="0" applyAlignment="0" applyProtection="0"/>
    <xf numFmtId="0" fontId="377" fillId="86" borderId="1015" applyNumberFormat="0" applyAlignment="0" applyProtection="0"/>
    <xf numFmtId="0" fontId="350" fillId="80" borderId="0" applyNumberFormat="0" applyBorder="0" applyAlignment="0" applyProtection="0"/>
    <xf numFmtId="3" fontId="9" fillId="2" borderId="648" applyNumberFormat="0" applyFont="0" applyFill="0" applyBorder="0" applyAlignment="0" applyProtection="0">
      <alignment horizontal="center" vertical="center" wrapText="1"/>
    </xf>
    <xf numFmtId="0" fontId="20" fillId="0" borderId="1374">
      <alignment horizontal="left" vertical="center"/>
    </xf>
    <xf numFmtId="0" fontId="20" fillId="0" borderId="1690">
      <alignment horizontal="left" vertical="center"/>
    </xf>
    <xf numFmtId="0" fontId="349" fillId="87" borderId="1607" applyNumberFormat="0" applyFont="0" applyAlignment="0" applyProtection="0"/>
    <xf numFmtId="0" fontId="20" fillId="0" borderId="1610">
      <alignment horizontal="left" vertical="center"/>
    </xf>
    <xf numFmtId="0" fontId="350" fillId="82" borderId="0" applyNumberFormat="0" applyBorder="0" applyAlignment="0" applyProtection="0"/>
    <xf numFmtId="3" fontId="9" fillId="2" borderId="1517" applyNumberFormat="0" applyFont="0" applyFill="0" applyBorder="0" applyAlignment="0" applyProtection="0">
      <alignment horizontal="center" vertical="center" wrapText="1"/>
    </xf>
    <xf numFmtId="0" fontId="350" fillId="85" borderId="0" applyNumberFormat="0" applyBorder="0" applyAlignment="0" applyProtection="0"/>
    <xf numFmtId="245" fontId="20" fillId="0" borderId="907">
      <alignment horizontal="left" vertical="center"/>
    </xf>
    <xf numFmtId="0" fontId="108" fillId="0" borderId="914">
      <alignment vertical="justify" wrapText="1"/>
    </xf>
    <xf numFmtId="0" fontId="20" fillId="0" borderId="913">
      <alignment horizontal="left" vertical="center"/>
    </xf>
    <xf numFmtId="0" fontId="350" fillId="80" borderId="0" applyNumberFormat="0" applyBorder="0" applyAlignment="0" applyProtection="0"/>
    <xf numFmtId="0" fontId="20" fillId="0" borderId="970">
      <alignment horizontal="left" vertical="center"/>
    </xf>
    <xf numFmtId="3" fontId="9" fillId="2" borderId="1174" applyNumberFormat="0" applyFont="0" applyFill="0" applyBorder="0" applyAlignment="0" applyProtection="0">
      <alignment horizontal="center" vertical="center" wrapText="1"/>
    </xf>
    <xf numFmtId="0" fontId="406" fillId="86" borderId="945" applyNumberFormat="0" applyAlignment="0" applyProtection="0">
      <alignment vertical="center"/>
    </xf>
    <xf numFmtId="0" fontId="3" fillId="0" borderId="0">
      <alignment vertical="center"/>
    </xf>
    <xf numFmtId="0" fontId="350" fillId="83" borderId="0" applyNumberFormat="0" applyBorder="0" applyAlignment="0" applyProtection="0"/>
    <xf numFmtId="0" fontId="419" fillId="86" borderId="933" applyNumberFormat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245" fontId="20" fillId="0" borderId="913">
      <alignment horizontal="left" vertical="center"/>
    </xf>
    <xf numFmtId="0" fontId="20" fillId="0" borderId="1450">
      <alignment horizontal="left" vertical="center"/>
    </xf>
    <xf numFmtId="0" fontId="8" fillId="87" borderId="1763" applyNumberFormat="0" applyFont="0" applyAlignment="0" applyProtection="0">
      <alignment vertical="center"/>
    </xf>
    <xf numFmtId="0" fontId="20" fillId="0" borderId="913">
      <alignment horizontal="left" vertical="center"/>
    </xf>
    <xf numFmtId="0" fontId="396" fillId="86" borderId="1269" applyNumberFormat="0" applyAlignment="0" applyProtection="0"/>
    <xf numFmtId="0" fontId="350" fillId="83" borderId="0" applyNumberFormat="0" applyBorder="0" applyAlignment="0" applyProtection="0"/>
    <xf numFmtId="0" fontId="263" fillId="61" borderId="389" applyNumberFormat="0" applyAlignment="0" applyProtection="0"/>
    <xf numFmtId="9" fontId="212" fillId="0" borderId="0" applyFont="0" applyFill="0" applyBorder="0" applyAlignment="0" applyProtection="0">
      <alignment vertical="center"/>
    </xf>
    <xf numFmtId="245" fontId="20" fillId="0" borderId="1610">
      <alignment horizontal="left" vertical="center"/>
    </xf>
    <xf numFmtId="37" fontId="108" fillId="0" borderId="388" applyAlignment="0"/>
    <xf numFmtId="37" fontId="108" fillId="0" borderId="1658" applyAlignment="0"/>
    <xf numFmtId="0" fontId="419" fillId="86" borderId="1044" applyNumberFormat="0" applyAlignment="0" applyProtection="0">
      <alignment vertical="center"/>
    </xf>
    <xf numFmtId="245" fontId="20" fillId="0" borderId="913">
      <alignment horizontal="left" vertical="center"/>
    </xf>
    <xf numFmtId="0" fontId="406" fillId="86" borderId="904" applyNumberFormat="0" applyAlignment="0" applyProtection="0">
      <alignment vertical="center"/>
    </xf>
    <xf numFmtId="0" fontId="263" fillId="61" borderId="1275" applyNumberFormat="0" applyAlignment="0" applyProtection="0"/>
    <xf numFmtId="0" fontId="3" fillId="0" borderId="0">
      <alignment vertical="center"/>
    </xf>
    <xf numFmtId="245" fontId="20" fillId="0" borderId="1140">
      <alignment horizontal="left" vertical="center"/>
    </xf>
    <xf numFmtId="3" fontId="9" fillId="2" borderId="1073" applyNumberFormat="0" applyFont="0" applyFill="0" applyBorder="0" applyAlignment="0" applyProtection="0">
      <alignment horizontal="center" vertical="center" wrapText="1"/>
    </xf>
    <xf numFmtId="0" fontId="127" fillId="0" borderId="0"/>
    <xf numFmtId="0" fontId="90" fillId="0" borderId="0"/>
    <xf numFmtId="0" fontId="350" fillId="79" borderId="0" applyNumberFormat="0" applyBorder="0" applyAlignment="0" applyProtection="0"/>
    <xf numFmtId="0" fontId="350" fillId="82" borderId="0" applyNumberFormat="0" applyBorder="0" applyAlignment="0" applyProtection="0"/>
    <xf numFmtId="0" fontId="127" fillId="0" borderId="0"/>
    <xf numFmtId="0" fontId="350" fillId="79" borderId="0" applyNumberFormat="0" applyBorder="0" applyAlignment="0" applyProtection="0"/>
    <xf numFmtId="245" fontId="20" fillId="0" borderId="907">
      <alignment horizontal="left" vertical="center"/>
    </xf>
    <xf numFmtId="3" fontId="9" fillId="2" borderId="1059" applyNumberFormat="0" applyFont="0" applyFill="0" applyBorder="0" applyAlignment="0" applyProtection="0">
      <alignment horizontal="center" vertical="center" wrapText="1"/>
    </xf>
    <xf numFmtId="0" fontId="20" fillId="0" borderId="1614">
      <alignment horizontal="left" vertical="center"/>
    </xf>
    <xf numFmtId="0" fontId="350" fillId="79" borderId="0" applyNumberFormat="0" applyBorder="0" applyAlignment="0" applyProtection="0"/>
    <xf numFmtId="0" fontId="3" fillId="0" borderId="0">
      <alignment vertical="center"/>
    </xf>
    <xf numFmtId="0" fontId="350" fillId="79" borderId="0" applyNumberFormat="0" applyBorder="0" applyAlignment="0" applyProtection="0"/>
    <xf numFmtId="0" fontId="350" fillId="82" borderId="0" applyNumberFormat="0" applyBorder="0" applyAlignment="0" applyProtection="0"/>
    <xf numFmtId="3" fontId="9" fillId="2" borderId="1180" applyNumberFormat="0" applyFont="0" applyFill="0" applyBorder="0" applyAlignment="0" applyProtection="0">
      <alignment horizontal="center" vertical="center" wrapText="1"/>
    </xf>
    <xf numFmtId="297" fontId="90" fillId="0" borderId="0" applyFont="0" applyFill="0" applyBorder="0" applyAlignment="0" applyProtection="0"/>
    <xf numFmtId="0" fontId="377" fillId="86" borderId="917" applyNumberFormat="0" applyAlignment="0" applyProtection="0"/>
    <xf numFmtId="9" fontId="212" fillId="0" borderId="0" applyFont="0" applyFill="0" applyBorder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3" fontId="9" fillId="2" borderId="387" applyNumberFormat="0" applyFont="0" applyFill="0" applyBorder="0" applyAlignment="0" applyProtection="0">
      <alignment horizontal="center" vertical="center" wrapText="1"/>
    </xf>
    <xf numFmtId="9" fontId="8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8" fillId="52" borderId="390" applyNumberFormat="0" applyFont="0" applyAlignment="0" applyProtection="0"/>
    <xf numFmtId="0" fontId="274" fillId="61" borderId="911" applyNumberFormat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0" fontId="90" fillId="0" borderId="0"/>
    <xf numFmtId="0" fontId="274" fillId="61" borderId="905" applyNumberFormat="0" applyAlignment="0" applyProtection="0"/>
    <xf numFmtId="0" fontId="412" fillId="0" borderId="915" applyNumberFormat="0" applyFill="0" applyAlignment="0" applyProtection="0">
      <alignment vertical="center"/>
    </xf>
    <xf numFmtId="0" fontId="350" fillId="82" borderId="0" applyNumberFormat="0" applyBorder="0" applyAlignment="0" applyProtection="0"/>
    <xf numFmtId="297" fontId="90" fillId="0" borderId="0" applyFont="0" applyFill="0" applyBorder="0" applyAlignment="0" applyProtection="0"/>
    <xf numFmtId="0" fontId="90" fillId="0" borderId="0"/>
    <xf numFmtId="245" fontId="20" fillId="0" borderId="907">
      <alignment horizontal="left" vertical="center"/>
    </xf>
    <xf numFmtId="0" fontId="350" fillId="85" borderId="0" applyNumberFormat="0" applyBorder="0" applyAlignment="0" applyProtection="0"/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0" fontId="350" fillId="85" borderId="0" applyNumberFormat="0" applyBorder="0" applyAlignment="0" applyProtection="0"/>
    <xf numFmtId="0" fontId="127" fillId="0" borderId="0"/>
    <xf numFmtId="0" fontId="127" fillId="0" borderId="0"/>
    <xf numFmtId="0" fontId="350" fillId="80" borderId="0" applyNumberFormat="0" applyBorder="0" applyAlignment="0" applyProtection="0"/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0" fontId="127" fillId="0" borderId="0"/>
    <xf numFmtId="0" fontId="350" fillId="83" borderId="0" applyNumberFormat="0" applyBorder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0" fontId="350" fillId="82" borderId="0" applyNumberFormat="0" applyBorder="0" applyAlignment="0" applyProtection="0"/>
    <xf numFmtId="0" fontId="350" fillId="84" borderId="0" applyNumberFormat="0" applyBorder="0" applyAlignment="0" applyProtection="0"/>
    <xf numFmtId="0" fontId="406" fillId="86" borderId="389" applyNumberFormat="0" applyAlignment="0" applyProtection="0">
      <alignment vertical="center"/>
    </xf>
    <xf numFmtId="9" fontId="8" fillId="0" borderId="0" applyFont="0" applyFill="0" applyBorder="0" applyAlignment="0" applyProtection="0"/>
    <xf numFmtId="0" fontId="8" fillId="87" borderId="390" applyNumberFormat="0" applyFont="0" applyAlignment="0" applyProtection="0">
      <alignment vertical="center"/>
    </xf>
    <xf numFmtId="9" fontId="8" fillId="0" borderId="0" applyFont="0" applyFill="0" applyBorder="0" applyAlignment="0" applyProtection="0"/>
    <xf numFmtId="0" fontId="412" fillId="0" borderId="386" applyNumberFormat="0" applyFill="0" applyAlignment="0" applyProtection="0">
      <alignment vertical="center"/>
    </xf>
    <xf numFmtId="0" fontId="413" fillId="73" borderId="389" applyNumberFormat="0" applyAlignment="0" applyProtection="0">
      <alignment vertical="center"/>
    </xf>
    <xf numFmtId="0" fontId="419" fillId="86" borderId="391" applyNumberFormat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5" borderId="0" applyNumberFormat="0" applyBorder="0" applyAlignment="0" applyProtection="0"/>
    <xf numFmtId="0" fontId="127" fillId="0" borderId="0"/>
    <xf numFmtId="297" fontId="90" fillId="0" borderId="0" applyFont="0" applyFill="0" applyBorder="0" applyAlignment="0" applyProtection="0"/>
    <xf numFmtId="0" fontId="127" fillId="0" borderId="0"/>
    <xf numFmtId="0" fontId="350" fillId="79" borderId="0" applyNumberFormat="0" applyBorder="0" applyAlignment="0" applyProtection="0"/>
    <xf numFmtId="0" fontId="413" fillId="73" borderId="389" applyNumberFormat="0" applyAlignment="0" applyProtection="0">
      <alignment vertical="center"/>
    </xf>
    <xf numFmtId="0" fontId="350" fillId="83" borderId="0" applyNumberFormat="0" applyBorder="0" applyAlignment="0" applyProtection="0"/>
    <xf numFmtId="0" fontId="350" fillId="84" borderId="0" applyNumberFormat="0" applyBorder="0" applyAlignment="0" applyProtection="0"/>
    <xf numFmtId="0" fontId="8" fillId="87" borderId="1426" applyNumberFormat="0" applyFont="0" applyAlignment="0" applyProtection="0">
      <alignment vertical="center"/>
    </xf>
    <xf numFmtId="0" fontId="90" fillId="0" borderId="0"/>
    <xf numFmtId="0" fontId="350" fillId="80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2" borderId="0" applyNumberFormat="0" applyBorder="0" applyAlignment="0" applyProtection="0"/>
    <xf numFmtId="37" fontId="108" fillId="0" borderId="1411" applyAlignment="0"/>
    <xf numFmtId="0" fontId="90" fillId="0" borderId="0"/>
    <xf numFmtId="0" fontId="350" fillId="79" borderId="0" applyNumberFormat="0" applyBorder="0" applyAlignment="0" applyProtection="0"/>
    <xf numFmtId="0" fontId="350" fillId="85" borderId="0" applyNumberFormat="0" applyBorder="0" applyAlignment="0" applyProtection="0"/>
    <xf numFmtId="0" fontId="20" fillId="0" borderId="1134">
      <alignment horizontal="left" vertical="center"/>
    </xf>
    <xf numFmtId="0" fontId="350" fillId="79" borderId="0" applyNumberFormat="0" applyBorder="0" applyAlignment="0" applyProtection="0"/>
    <xf numFmtId="0" fontId="350" fillId="79" borderId="0" applyNumberFormat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87" borderId="390" applyNumberFormat="0" applyFont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350" fillId="84" borderId="0" applyNumberFormat="0" applyBorder="0" applyAlignment="0" applyProtection="0"/>
    <xf numFmtId="298" fontId="122" fillId="0" borderId="0" applyFont="0" applyFill="0" applyBorder="0" applyAlignment="0" applyProtection="0"/>
    <xf numFmtId="0" fontId="406" fillId="86" borderId="389" applyNumberFormat="0" applyAlignment="0" applyProtection="0">
      <alignment vertical="center"/>
    </xf>
    <xf numFmtId="0" fontId="127" fillId="0" borderId="0"/>
    <xf numFmtId="9" fontId="212" fillId="0" borderId="0" applyFont="0" applyFill="0" applyBorder="0" applyAlignment="0" applyProtection="0">
      <alignment vertical="center"/>
    </xf>
    <xf numFmtId="0" fontId="350" fillId="85" borderId="0" applyNumberFormat="0" applyBorder="0" applyAlignment="0" applyProtection="0"/>
    <xf numFmtId="0" fontId="350" fillId="82" borderId="0" applyNumberFormat="0" applyBorder="0" applyAlignment="0" applyProtection="0"/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350" fillId="85" borderId="0" applyNumberFormat="0" applyBorder="0" applyAlignment="0" applyProtection="0"/>
    <xf numFmtId="0" fontId="8" fillId="52" borderId="390" applyNumberFormat="0" applyFont="0" applyAlignment="0" applyProtection="0"/>
    <xf numFmtId="9" fontId="212" fillId="0" borderId="0" applyFont="0" applyFill="0" applyBorder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0" fontId="350" fillId="82" borderId="0" applyNumberFormat="0" applyBorder="0" applyAlignment="0" applyProtection="0"/>
    <xf numFmtId="0" fontId="90" fillId="0" borderId="0"/>
    <xf numFmtId="0" fontId="127" fillId="0" borderId="0"/>
    <xf numFmtId="0" fontId="350" fillId="85" borderId="0" applyNumberFormat="0" applyBorder="0" applyAlignment="0" applyProtection="0"/>
    <xf numFmtId="0" fontId="350" fillId="83" borderId="0" applyNumberFormat="0" applyBorder="0" applyAlignment="0" applyProtection="0"/>
    <xf numFmtId="0" fontId="127" fillId="0" borderId="0"/>
    <xf numFmtId="0" fontId="127" fillId="0" borderId="0"/>
    <xf numFmtId="0" fontId="90" fillId="0" borderId="0"/>
    <xf numFmtId="0" fontId="263" fillId="61" borderId="389" applyNumberFormat="0" applyAlignment="0" applyProtection="0"/>
    <xf numFmtId="0" fontId="350" fillId="84" borderId="0" applyNumberFormat="0" applyBorder="0" applyAlignment="0" applyProtection="0"/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85" borderId="0" applyNumberFormat="0" applyBorder="0" applyAlignment="0" applyProtection="0"/>
    <xf numFmtId="0" fontId="350" fillId="80" borderId="0" applyNumberFormat="0" applyBorder="0" applyAlignment="0" applyProtection="0"/>
    <xf numFmtId="0" fontId="350" fillId="83" borderId="0" applyNumberFormat="0" applyBorder="0" applyAlignment="0" applyProtection="0"/>
    <xf numFmtId="0" fontId="20" fillId="0" borderId="907">
      <alignment horizontal="left" vertical="center"/>
    </xf>
    <xf numFmtId="0" fontId="350" fillId="85" borderId="0" applyNumberFormat="0" applyBorder="0" applyAlignment="0" applyProtection="0"/>
    <xf numFmtId="0" fontId="350" fillId="83" borderId="0" applyNumberFormat="0" applyBorder="0" applyAlignment="0" applyProtection="0"/>
    <xf numFmtId="0" fontId="90" fillId="0" borderId="0"/>
    <xf numFmtId="41" fontId="3" fillId="0" borderId="0" applyFont="0" applyFill="0" applyBorder="0" applyAlignment="0" applyProtection="0">
      <alignment vertical="center"/>
    </xf>
    <xf numFmtId="0" fontId="90" fillId="0" borderId="0"/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0" fontId="350" fillId="84" borderId="0" applyNumberFormat="0" applyBorder="0" applyAlignment="0" applyProtection="0"/>
    <xf numFmtId="0" fontId="419" fillId="86" borderId="1406" applyNumberFormat="0" applyAlignment="0" applyProtection="0">
      <alignment vertical="center"/>
    </xf>
    <xf numFmtId="0" fontId="350" fillId="85" borderId="0" applyNumberFormat="0" applyBorder="0" applyAlignment="0" applyProtection="0"/>
    <xf numFmtId="0" fontId="127" fillId="0" borderId="0"/>
    <xf numFmtId="0" fontId="90" fillId="0" borderId="0"/>
    <xf numFmtId="0" fontId="350" fillId="82" borderId="0" applyNumberFormat="0" applyBorder="0" applyAlignment="0" applyProtection="0"/>
    <xf numFmtId="0" fontId="350" fillId="80" borderId="0" applyNumberFormat="0" applyBorder="0" applyAlignment="0" applyProtection="0"/>
    <xf numFmtId="0" fontId="90" fillId="0" borderId="0"/>
    <xf numFmtId="298" fontId="122" fillId="0" borderId="0" applyFont="0" applyFill="0" applyBorder="0" applyAlignment="0" applyProtection="0"/>
    <xf numFmtId="0" fontId="350" fillId="84" borderId="0" applyNumberFormat="0" applyBorder="0" applyAlignment="0" applyProtection="0"/>
    <xf numFmtId="0" fontId="20" fillId="0" borderId="1153">
      <alignment horizontal="left" vertical="center"/>
    </xf>
    <xf numFmtId="0" fontId="350" fillId="84" borderId="0" applyNumberFormat="0" applyBorder="0" applyAlignment="0" applyProtection="0"/>
    <xf numFmtId="0" fontId="127" fillId="0" borderId="0"/>
    <xf numFmtId="0" fontId="90" fillId="0" borderId="0"/>
    <xf numFmtId="297" fontId="90" fillId="0" borderId="0" applyFont="0" applyFill="0" applyBorder="0" applyAlignment="0" applyProtection="0"/>
    <xf numFmtId="0" fontId="90" fillId="0" borderId="0"/>
    <xf numFmtId="0" fontId="350" fillId="80" borderId="0" applyNumberFormat="0" applyBorder="0" applyAlignment="0" applyProtection="0"/>
    <xf numFmtId="0" fontId="350" fillId="82" borderId="0" applyNumberFormat="0" applyBorder="0" applyAlignment="0" applyProtection="0"/>
    <xf numFmtId="0" fontId="108" fillId="0" borderId="1279">
      <alignment vertical="justify" wrapText="1"/>
    </xf>
    <xf numFmtId="0" fontId="127" fillId="0" borderId="0"/>
    <xf numFmtId="9" fontId="212" fillId="0" borderId="0" applyFont="0" applyFill="0" applyBorder="0" applyAlignment="0" applyProtection="0">
      <alignment vertical="center"/>
    </xf>
    <xf numFmtId="0" fontId="350" fillId="79" borderId="0" applyNumberFormat="0" applyBorder="0" applyAlignment="0" applyProtection="0"/>
    <xf numFmtId="0" fontId="90" fillId="0" borderId="0"/>
    <xf numFmtId="0" fontId="350" fillId="85" borderId="0" applyNumberFormat="0" applyBorder="0" applyAlignment="0" applyProtection="0"/>
    <xf numFmtId="0" fontId="20" fillId="0" borderId="1153">
      <alignment horizontal="left" vertical="center"/>
    </xf>
    <xf numFmtId="0" fontId="350" fillId="83" borderId="0" applyNumberFormat="0" applyBorder="0" applyAlignment="0" applyProtection="0"/>
    <xf numFmtId="0" fontId="350" fillId="84" borderId="0" applyNumberFormat="0" applyBorder="0" applyAlignment="0" applyProtection="0"/>
    <xf numFmtId="0" fontId="406" fillId="86" borderId="1522" applyNumberFormat="0" applyAlignment="0" applyProtection="0">
      <alignment vertical="center"/>
    </xf>
    <xf numFmtId="0" fontId="350" fillId="80" borderId="0" applyNumberFormat="0" applyBorder="0" applyAlignment="0" applyProtection="0"/>
    <xf numFmtId="0" fontId="8" fillId="87" borderId="1523" applyNumberFormat="0" applyFont="0" applyAlignment="0" applyProtection="0">
      <alignment vertical="center"/>
    </xf>
    <xf numFmtId="0" fontId="350" fillId="83" borderId="0" applyNumberFormat="0" applyBorder="0" applyAlignment="0" applyProtection="0"/>
    <xf numFmtId="0" fontId="127" fillId="0" borderId="0"/>
    <xf numFmtId="298" fontId="122" fillId="0" borderId="0" applyFont="0" applyFill="0" applyBorder="0" applyAlignment="0" applyProtection="0"/>
    <xf numFmtId="0" fontId="90" fillId="0" borderId="0"/>
    <xf numFmtId="0" fontId="350" fillId="82" borderId="0" applyNumberFormat="0" applyBorder="0" applyAlignment="0" applyProtection="0"/>
    <xf numFmtId="0" fontId="350" fillId="82" borderId="0" applyNumberFormat="0" applyBorder="0" applyAlignment="0" applyProtection="0"/>
    <xf numFmtId="0" fontId="350" fillId="82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4" borderId="0" applyNumberFormat="0" applyBorder="0" applyAlignment="0" applyProtection="0"/>
    <xf numFmtId="0" fontId="350" fillId="80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4" borderId="0" applyNumberFormat="0" applyBorder="0" applyAlignment="0" applyProtection="0"/>
    <xf numFmtId="0" fontId="90" fillId="0" borderId="0"/>
    <xf numFmtId="298" fontId="122" fillId="0" borderId="0" applyFont="0" applyFill="0" applyBorder="0" applyAlignment="0" applyProtection="0"/>
    <xf numFmtId="0" fontId="90" fillId="0" borderId="0"/>
    <xf numFmtId="0" fontId="350" fillId="85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79" borderId="0" applyNumberFormat="0" applyBorder="0" applyAlignment="0" applyProtection="0"/>
    <xf numFmtId="0" fontId="127" fillId="0" borderId="0"/>
    <xf numFmtId="298" fontId="122" fillId="0" borderId="0" applyFont="0" applyFill="0" applyBorder="0" applyAlignment="0" applyProtection="0"/>
    <xf numFmtId="0" fontId="350" fillId="84" borderId="0" applyNumberFormat="0" applyBorder="0" applyAlignment="0" applyProtection="0"/>
    <xf numFmtId="0" fontId="350" fillId="79" borderId="0" applyNumberFormat="0" applyBorder="0" applyAlignment="0" applyProtection="0"/>
    <xf numFmtId="0" fontId="350" fillId="79" borderId="0" applyNumberFormat="0" applyBorder="0" applyAlignment="0" applyProtection="0"/>
    <xf numFmtId="0" fontId="350" fillId="82" borderId="0" applyNumberFormat="0" applyBorder="0" applyAlignment="0" applyProtection="0"/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0" fontId="90" fillId="0" borderId="0"/>
    <xf numFmtId="0" fontId="349" fillId="87" borderId="390" applyNumberFormat="0" applyFont="0" applyAlignment="0" applyProtection="0"/>
    <xf numFmtId="0" fontId="127" fillId="0" borderId="0"/>
    <xf numFmtId="297" fontId="90" fillId="0" borderId="0" applyFont="0" applyFill="0" applyBorder="0" applyAlignment="0" applyProtection="0"/>
    <xf numFmtId="0" fontId="350" fillId="80" borderId="0" applyNumberFormat="0" applyBorder="0" applyAlignment="0" applyProtection="0"/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0" fontId="349" fillId="87" borderId="1165" applyNumberFormat="0" applyFont="0" applyAlignment="0" applyProtection="0"/>
    <xf numFmtId="0" fontId="90" fillId="0" borderId="0"/>
    <xf numFmtId="0" fontId="350" fillId="82" borderId="0" applyNumberFormat="0" applyBorder="0" applyAlignment="0" applyProtection="0"/>
    <xf numFmtId="0" fontId="350" fillId="85" borderId="0" applyNumberFormat="0" applyBorder="0" applyAlignment="0" applyProtection="0"/>
    <xf numFmtId="0" fontId="350" fillId="80" borderId="0" applyNumberFormat="0" applyBorder="0" applyAlignment="0" applyProtection="0"/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298" fontId="122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127" fillId="0" borderId="0"/>
    <xf numFmtId="297" fontId="90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4" borderId="0" applyNumberFormat="0" applyBorder="0" applyAlignment="0" applyProtection="0"/>
    <xf numFmtId="0" fontId="127" fillId="0" borderId="0"/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0" fontId="90" fillId="0" borderId="0"/>
    <xf numFmtId="297" fontId="90" fillId="0" borderId="0" applyFont="0" applyFill="0" applyBorder="0" applyAlignment="0" applyProtection="0"/>
    <xf numFmtId="0" fontId="274" fillId="61" borderId="1249" applyNumberFormat="0" applyAlignment="0" applyProtection="0"/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0" fontId="90" fillId="0" borderId="0"/>
    <xf numFmtId="0" fontId="350" fillId="85" borderId="0" applyNumberFormat="0" applyBorder="0" applyAlignment="0" applyProtection="0"/>
    <xf numFmtId="0" fontId="350" fillId="80" borderId="0" applyNumberFormat="0" applyBorder="0" applyAlignment="0" applyProtection="0"/>
    <xf numFmtId="0" fontId="350" fillId="83" borderId="0" applyNumberFormat="0" applyBorder="0" applyAlignment="0" applyProtection="0"/>
    <xf numFmtId="0" fontId="350" fillId="85" borderId="0" applyNumberFormat="0" applyBorder="0" applyAlignment="0" applyProtection="0"/>
    <xf numFmtId="0" fontId="350" fillId="83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0" fontId="396" fillId="86" borderId="1128" applyNumberFormat="0" applyAlignment="0" applyProtection="0"/>
    <xf numFmtId="0" fontId="90" fillId="0" borderId="0"/>
    <xf numFmtId="298" fontId="122" fillId="0" borderId="0" applyFont="0" applyFill="0" applyBorder="0" applyAlignment="0" applyProtection="0"/>
    <xf numFmtId="0" fontId="350" fillId="85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79" borderId="0" applyNumberFormat="0" applyBorder="0" applyAlignment="0" applyProtection="0"/>
    <xf numFmtId="0" fontId="127" fillId="0" borderId="0"/>
    <xf numFmtId="0" fontId="350" fillId="85" borderId="0" applyNumberFormat="0" applyBorder="0" applyAlignment="0" applyProtection="0"/>
    <xf numFmtId="0" fontId="350" fillId="80" borderId="0" applyNumberFormat="0" applyBorder="0" applyAlignment="0" applyProtection="0"/>
    <xf numFmtId="0" fontId="20" fillId="0" borderId="1181">
      <alignment horizontal="left" vertical="center"/>
    </xf>
    <xf numFmtId="0" fontId="406" fillId="86" borderId="1157" applyNumberFormat="0" applyAlignment="0" applyProtection="0">
      <alignment vertical="center"/>
    </xf>
    <xf numFmtId="0" fontId="350" fillId="85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297" fontId="90" fillId="0" borderId="0" applyFont="0" applyFill="0" applyBorder="0" applyAlignment="0" applyProtection="0"/>
    <xf numFmtId="0" fontId="350" fillId="83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0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0" fontId="350" fillId="82" borderId="0" applyNumberFormat="0" applyBorder="0" applyAlignment="0" applyProtection="0"/>
    <xf numFmtId="0" fontId="350" fillId="83" borderId="0" applyNumberFormat="0" applyBorder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0" fontId="350" fillId="85" borderId="0" applyNumberFormat="0" applyBorder="0" applyAlignment="0" applyProtection="0"/>
    <xf numFmtId="0" fontId="350" fillId="79" borderId="0" applyNumberFormat="0" applyBorder="0" applyAlignment="0" applyProtection="0"/>
    <xf numFmtId="0" fontId="350" fillId="83" borderId="0" applyNumberFormat="0" applyBorder="0" applyAlignment="0" applyProtection="0"/>
    <xf numFmtId="0" fontId="127" fillId="0" borderId="0"/>
    <xf numFmtId="298" fontId="122" fillId="0" borderId="0" applyFont="0" applyFill="0" applyBorder="0" applyAlignment="0" applyProtection="0"/>
    <xf numFmtId="0" fontId="3" fillId="0" borderId="0">
      <alignment vertical="center"/>
    </xf>
    <xf numFmtId="0" fontId="127" fillId="0" borderId="0"/>
    <xf numFmtId="0" fontId="350" fillId="84" borderId="0" applyNumberFormat="0" applyBorder="0" applyAlignment="0" applyProtection="0"/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127" fillId="0" borderId="0"/>
    <xf numFmtId="298" fontId="122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50" fillId="80" borderId="0" applyNumberFormat="0" applyBorder="0" applyAlignment="0" applyProtection="0"/>
    <xf numFmtId="0" fontId="350" fillId="82" borderId="0" applyNumberFormat="0" applyBorder="0" applyAlignment="0" applyProtection="0"/>
    <xf numFmtId="0" fontId="350" fillId="80" borderId="0" applyNumberFormat="0" applyBorder="0" applyAlignment="0" applyProtection="0"/>
    <xf numFmtId="0" fontId="127" fillId="0" borderId="0"/>
    <xf numFmtId="0" fontId="350" fillId="80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4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3" borderId="0" applyNumberFormat="0" applyBorder="0" applyAlignment="0" applyProtection="0"/>
    <xf numFmtId="0" fontId="396" fillId="86" borderId="1201" applyNumberFormat="0" applyAlignment="0" applyProtection="0"/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80" borderId="0" applyNumberFormat="0" applyBorder="0" applyAlignment="0" applyProtection="0"/>
    <xf numFmtId="0" fontId="90" fillId="0" borderId="0"/>
    <xf numFmtId="0" fontId="90" fillId="0" borderId="0"/>
    <xf numFmtId="0" fontId="350" fillId="83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4" borderId="0" applyNumberFormat="0" applyBorder="0" applyAlignment="0" applyProtection="0"/>
    <xf numFmtId="0" fontId="350" fillId="84" borderId="0" applyNumberFormat="0" applyBorder="0" applyAlignment="0" applyProtection="0"/>
    <xf numFmtId="0" fontId="350" fillId="85" borderId="0" applyNumberFormat="0" applyBorder="0" applyAlignment="0" applyProtection="0"/>
    <xf numFmtId="0" fontId="350" fillId="83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3" borderId="0" applyNumberFormat="0" applyBorder="0" applyAlignment="0" applyProtection="0"/>
    <xf numFmtId="0" fontId="350" fillId="79" borderId="0" applyNumberFormat="0" applyBorder="0" applyAlignment="0" applyProtection="0"/>
    <xf numFmtId="0" fontId="350" fillId="83" borderId="0" applyNumberFormat="0" applyBorder="0" applyAlignment="0" applyProtection="0"/>
    <xf numFmtId="0" fontId="350" fillId="79" borderId="0" applyNumberFormat="0" applyBorder="0" applyAlignment="0" applyProtection="0"/>
    <xf numFmtId="0" fontId="419" fillId="86" borderId="1681" applyNumberFormat="0" applyAlignment="0" applyProtection="0">
      <alignment vertical="center"/>
    </xf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0" fontId="350" fillId="82" borderId="0" applyNumberFormat="0" applyBorder="0" applyAlignment="0" applyProtection="0"/>
    <xf numFmtId="0" fontId="90" fillId="0" borderId="0"/>
    <xf numFmtId="0" fontId="350" fillId="79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0" borderId="0" applyNumberFormat="0" applyBorder="0" applyAlignment="0" applyProtection="0"/>
    <xf numFmtId="0" fontId="127" fillId="0" borderId="0"/>
    <xf numFmtId="3" fontId="9" fillId="2" borderId="1285" applyNumberFormat="0" applyFont="0" applyFill="0" applyBorder="0" applyAlignment="0" applyProtection="0">
      <alignment horizontal="center" vertical="center" wrapText="1"/>
    </xf>
    <xf numFmtId="0" fontId="127" fillId="0" borderId="0"/>
    <xf numFmtId="0" fontId="350" fillId="84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3" borderId="0" applyNumberFormat="0" applyBorder="0" applyAlignment="0" applyProtection="0"/>
    <xf numFmtId="0" fontId="350" fillId="79" borderId="0" applyNumberFormat="0" applyBorder="0" applyAlignment="0" applyProtection="0"/>
    <xf numFmtId="0" fontId="419" fillId="86" borderId="1284" applyNumberFormat="0" applyAlignment="0" applyProtection="0">
      <alignment vertical="center"/>
    </xf>
    <xf numFmtId="0" fontId="350" fillId="82" borderId="0" applyNumberFormat="0" applyBorder="0" applyAlignment="0" applyProtection="0"/>
    <xf numFmtId="0" fontId="350" fillId="82" borderId="0" applyNumberFormat="0" applyBorder="0" applyAlignment="0" applyProtection="0"/>
    <xf numFmtId="0" fontId="127" fillId="0" borderId="0"/>
    <xf numFmtId="0" fontId="350" fillId="85" borderId="0" applyNumberFormat="0" applyBorder="0" applyAlignment="0" applyProtection="0"/>
    <xf numFmtId="0" fontId="350" fillId="80" borderId="0" applyNumberFormat="0" applyBorder="0" applyAlignment="0" applyProtection="0"/>
    <xf numFmtId="0" fontId="350" fillId="79" borderId="0" applyNumberFormat="0" applyBorder="0" applyAlignment="0" applyProtection="0"/>
    <xf numFmtId="298" fontId="122" fillId="0" borderId="0" applyFont="0" applyFill="0" applyBorder="0" applyAlignment="0" applyProtection="0"/>
    <xf numFmtId="0" fontId="20" fillId="0" borderId="1189">
      <alignment horizontal="left" vertical="center"/>
    </xf>
    <xf numFmtId="3" fontId="9" fillId="2" borderId="1202" applyNumberFormat="0" applyFont="0" applyFill="0" applyBorder="0" applyAlignment="0" applyProtection="0">
      <alignment horizontal="center" vertical="center" wrapText="1"/>
    </xf>
    <xf numFmtId="37" fontId="108" fillId="0" borderId="1261" applyAlignment="0"/>
    <xf numFmtId="265" fontId="120" fillId="0" borderId="0" applyFont="0" applyFill="0" applyBorder="0" applyAlignment="0" applyProtection="0"/>
    <xf numFmtId="265" fontId="12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03" fillId="86" borderId="391" applyNumberFormat="0" applyAlignment="0" applyProtection="0">
      <alignment vertical="center"/>
    </xf>
    <xf numFmtId="0" fontId="396" fillId="86" borderId="975" applyNumberFormat="0" applyAlignment="0" applyProtection="0"/>
    <xf numFmtId="37" fontId="108" fillId="0" borderId="1700" applyAlignment="0"/>
    <xf numFmtId="0" fontId="413" fillId="73" borderId="1193" applyNumberFormat="0" applyAlignment="0" applyProtection="0">
      <alignment vertical="center"/>
    </xf>
    <xf numFmtId="0" fontId="299" fillId="0" borderId="0" applyNumberFormat="0" applyFill="0" applyBorder="0" applyAlignment="0" applyProtection="0">
      <alignment vertical="center"/>
    </xf>
    <xf numFmtId="0" fontId="298" fillId="73" borderId="389" applyNumberFormat="0" applyAlignment="0" applyProtection="0">
      <alignment vertical="center"/>
    </xf>
    <xf numFmtId="0" fontId="297" fillId="0" borderId="386" applyNumberFormat="0" applyFill="0" applyAlignment="0" applyProtection="0">
      <alignment vertical="center"/>
    </xf>
    <xf numFmtId="0" fontId="274" fillId="61" borderId="933" applyNumberFormat="0" applyAlignment="0" applyProtection="0"/>
    <xf numFmtId="266" fontId="9" fillId="0" borderId="0" applyFont="0" applyFill="0" applyBorder="0" applyAlignment="0" applyProtection="0"/>
    <xf numFmtId="3" fontId="9" fillId="2" borderId="833" applyNumberFormat="0" applyFont="0" applyFill="0" applyBorder="0" applyAlignment="0" applyProtection="0">
      <alignment horizontal="center" vertical="center" wrapText="1"/>
    </xf>
    <xf numFmtId="0" fontId="20" fillId="0" borderId="791">
      <alignment horizontal="left" vertical="center"/>
    </xf>
    <xf numFmtId="0" fontId="20" fillId="0" borderId="798">
      <alignment horizontal="left" vertical="center"/>
    </xf>
    <xf numFmtId="0" fontId="8" fillId="87" borderId="390" applyNumberFormat="0" applyFont="0" applyAlignment="0" applyProtection="0">
      <alignment vertical="center"/>
    </xf>
    <xf numFmtId="0" fontId="20" fillId="0" borderId="1483">
      <alignment horizontal="left" vertical="center"/>
    </xf>
    <xf numFmtId="0" fontId="291" fillId="86" borderId="389" applyNumberFormat="0" applyAlignment="0" applyProtection="0">
      <alignment vertical="center"/>
    </xf>
    <xf numFmtId="0" fontId="20" fillId="0" borderId="1258">
      <alignment horizontal="left" vertical="center"/>
    </xf>
    <xf numFmtId="37" fontId="108" fillId="0" borderId="1213" applyAlignment="0"/>
    <xf numFmtId="297" fontId="90" fillId="0" borderId="0" applyFont="0" applyFill="0" applyBorder="0" applyAlignment="0" applyProtection="0"/>
    <xf numFmtId="237" fontId="90" fillId="0" borderId="0" applyFont="0" applyFill="0" applyBorder="0" applyAlignment="0" applyProtection="0"/>
    <xf numFmtId="0" fontId="263" fillId="61" borderId="389" applyNumberFormat="0" applyAlignment="0" applyProtection="0"/>
    <xf numFmtId="9" fontId="8" fillId="0" borderId="0" applyFont="0" applyFill="0" applyBorder="0" applyAlignment="0" applyProtection="0"/>
    <xf numFmtId="0" fontId="20" fillId="0" borderId="1258">
      <alignment horizontal="left" vertical="center"/>
    </xf>
    <xf numFmtId="0" fontId="20" fillId="0" borderId="1217">
      <alignment horizontal="left" vertical="center"/>
    </xf>
    <xf numFmtId="205" fontId="90" fillId="0" borderId="0" applyFont="0" applyFill="0" applyBorder="0" applyAlignment="0" applyProtection="0"/>
    <xf numFmtId="0" fontId="413" fillId="73" borderId="1537" applyNumberFormat="0" applyAlignment="0" applyProtection="0">
      <alignment vertical="center"/>
    </xf>
    <xf numFmtId="0" fontId="377" fillId="86" borderId="1035" applyNumberFormat="0" applyAlignment="0" applyProtection="0"/>
    <xf numFmtId="37" fontId="108" fillId="0" borderId="1077" applyAlignment="0"/>
    <xf numFmtId="0" fontId="6" fillId="77" borderId="0" applyNumberFormat="0" applyBorder="0" applyAlignment="0" applyProtection="0">
      <alignment vertical="center"/>
    </xf>
    <xf numFmtId="0" fontId="6" fillId="74" borderId="0" applyNumberFormat="0" applyBorder="0" applyAlignment="0" applyProtection="0">
      <alignment vertical="center"/>
    </xf>
    <xf numFmtId="0" fontId="6" fillId="71" borderId="0" applyNumberFormat="0" applyBorder="0" applyAlignment="0" applyProtection="0">
      <alignment vertical="center"/>
    </xf>
    <xf numFmtId="0" fontId="6" fillId="76" borderId="0" applyNumberFormat="0" applyBorder="0" applyAlignment="0" applyProtection="0">
      <alignment vertical="center"/>
    </xf>
    <xf numFmtId="0" fontId="6" fillId="75" borderId="0" applyNumberFormat="0" applyBorder="0" applyAlignment="0" applyProtection="0">
      <alignment vertical="center"/>
    </xf>
    <xf numFmtId="0" fontId="6" fillId="74" borderId="0" applyNumberFormat="0" applyBorder="0" applyAlignment="0" applyProtection="0">
      <alignment vertical="center"/>
    </xf>
    <xf numFmtId="0" fontId="6" fillId="73" borderId="0" applyNumberFormat="0" applyBorder="0" applyAlignment="0" applyProtection="0">
      <alignment vertical="center"/>
    </xf>
    <xf numFmtId="0" fontId="6" fillId="72" borderId="0" applyNumberFormat="0" applyBorder="0" applyAlignment="0" applyProtection="0">
      <alignment vertical="center"/>
    </xf>
    <xf numFmtId="0" fontId="6" fillId="71" borderId="0" applyNumberFormat="0" applyBorder="0" applyAlignment="0" applyProtection="0">
      <alignment vertical="center"/>
    </xf>
    <xf numFmtId="0" fontId="6" fillId="70" borderId="0" applyNumberFormat="0" applyBorder="0" applyAlignment="0" applyProtection="0">
      <alignment vertical="center"/>
    </xf>
    <xf numFmtId="0" fontId="6" fillId="69" borderId="0" applyNumberFormat="0" applyBorder="0" applyAlignment="0" applyProtection="0">
      <alignment vertical="center"/>
    </xf>
    <xf numFmtId="0" fontId="6" fillId="68" borderId="0" applyNumberFormat="0" applyBorder="0" applyAlignment="0" applyProtection="0">
      <alignment vertical="center"/>
    </xf>
    <xf numFmtId="202" fontId="90" fillId="0" borderId="0" applyFont="0" applyFill="0" applyBorder="0" applyAlignment="0" applyProtection="0"/>
    <xf numFmtId="0" fontId="8" fillId="52" borderId="390" applyNumberFormat="0" applyFont="0" applyAlignment="0" applyProtection="0"/>
    <xf numFmtId="0" fontId="274" fillId="61" borderId="391" applyNumberFormat="0" applyAlignment="0" applyProtection="0"/>
    <xf numFmtId="0" fontId="8" fillId="52" borderId="390" applyNumberFormat="0" applyFont="0" applyAlignment="0" applyProtection="0"/>
    <xf numFmtId="0" fontId="108" fillId="0" borderId="385">
      <alignment vertical="justify" wrapText="1"/>
    </xf>
    <xf numFmtId="0" fontId="406" fillId="86" borderId="389" applyNumberFormat="0" applyAlignment="0" applyProtection="0">
      <alignment vertical="center"/>
    </xf>
    <xf numFmtId="0" fontId="8" fillId="87" borderId="390" applyNumberFormat="0" applyFont="0" applyAlignment="0" applyProtection="0">
      <alignment vertical="center"/>
    </xf>
    <xf numFmtId="9" fontId="8" fillId="0" borderId="0" applyFont="0" applyFill="0" applyBorder="0" applyAlignment="0" applyProtection="0"/>
    <xf numFmtId="0" fontId="412" fillId="0" borderId="386" applyNumberFormat="0" applyFill="0" applyAlignment="0" applyProtection="0">
      <alignment vertical="center"/>
    </xf>
    <xf numFmtId="0" fontId="413" fillId="73" borderId="389" applyNumberFormat="0" applyAlignment="0" applyProtection="0">
      <alignment vertical="center"/>
    </xf>
    <xf numFmtId="0" fontId="419" fillId="86" borderId="391" applyNumberFormat="0" applyAlignment="0" applyProtection="0">
      <alignment vertical="center"/>
    </xf>
    <xf numFmtId="0" fontId="8" fillId="0" borderId="0">
      <alignment vertical="center"/>
    </xf>
    <xf numFmtId="0" fontId="419" fillId="86" borderId="409" applyNumberFormat="0" applyAlignment="0" applyProtection="0">
      <alignment vertical="center"/>
    </xf>
    <xf numFmtId="0" fontId="419" fillId="86" borderId="397" applyNumberFormat="0" applyAlignment="0" applyProtection="0">
      <alignment vertical="center"/>
    </xf>
    <xf numFmtId="0" fontId="413" fillId="73" borderId="396" applyNumberFormat="0" applyAlignment="0" applyProtection="0">
      <alignment vertical="center"/>
    </xf>
    <xf numFmtId="0" fontId="406" fillId="86" borderId="396" applyNumberFormat="0" applyAlignment="0" applyProtection="0">
      <alignment vertical="center"/>
    </xf>
    <xf numFmtId="0" fontId="20" fillId="0" borderId="411">
      <alignment horizontal="left" vertical="center"/>
    </xf>
    <xf numFmtId="0" fontId="20" fillId="0" borderId="411">
      <alignment horizontal="left" vertical="center"/>
    </xf>
    <xf numFmtId="0" fontId="263" fillId="61" borderId="396" applyNumberFormat="0" applyAlignment="0" applyProtection="0"/>
    <xf numFmtId="0" fontId="419" fillId="86" borderId="409" applyNumberFormat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37" fontId="108" fillId="0" borderId="408" applyAlignment="0"/>
    <xf numFmtId="0" fontId="412" fillId="0" borderId="407" applyNumberFormat="0" applyFill="0" applyAlignment="0" applyProtection="0">
      <alignment vertical="center"/>
    </xf>
    <xf numFmtId="0" fontId="419" fillId="86" borderId="409" applyNumberFormat="0" applyAlignment="0" applyProtection="0">
      <alignment vertical="center"/>
    </xf>
    <xf numFmtId="0" fontId="108" fillId="0" borderId="412">
      <alignment vertical="justify" wrapText="1"/>
    </xf>
    <xf numFmtId="0" fontId="274" fillId="61" borderId="409" applyNumberFormat="0" applyAlignment="0" applyProtection="0"/>
    <xf numFmtId="245" fontId="20" fillId="0" borderId="411">
      <alignment horizontal="left" vertical="center"/>
    </xf>
    <xf numFmtId="0" fontId="396" fillId="86" borderId="409" applyNumberFormat="0" applyAlignment="0" applyProtection="0"/>
    <xf numFmtId="0" fontId="20" fillId="0" borderId="411">
      <alignment horizontal="left" vertical="center"/>
    </xf>
    <xf numFmtId="0" fontId="20" fillId="0" borderId="411">
      <alignment horizontal="left" vertical="center"/>
    </xf>
    <xf numFmtId="0" fontId="412" fillId="0" borderId="413" applyNumberFormat="0" applyFill="0" applyAlignment="0" applyProtection="0">
      <alignment vertical="center"/>
    </xf>
    <xf numFmtId="0" fontId="396" fillId="86" borderId="409" applyNumberFormat="0" applyAlignment="0" applyProtection="0"/>
    <xf numFmtId="3" fontId="9" fillId="2" borderId="410" applyNumberFormat="0" applyFont="0" applyFill="0" applyBorder="0" applyAlignment="0" applyProtection="0">
      <alignment horizontal="center" vertical="center" wrapText="1"/>
    </xf>
    <xf numFmtId="0" fontId="20" fillId="0" borderId="405">
      <alignment horizontal="left"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" fontId="9" fillId="2" borderId="410" applyNumberFormat="0" applyFont="0" applyFill="0" applyBorder="0" applyAlignment="0" applyProtection="0">
      <alignment horizontal="center" vertical="center" wrapText="1"/>
    </xf>
    <xf numFmtId="0" fontId="20" fillId="0" borderId="411">
      <alignment horizontal="left" vertical="center"/>
    </xf>
    <xf numFmtId="0" fontId="20" fillId="0" borderId="411">
      <alignment horizontal="left" vertical="center"/>
    </xf>
    <xf numFmtId="0" fontId="274" fillId="61" borderId="409" applyNumberFormat="0" applyAlignment="0" applyProtection="0"/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74" fillId="61" borderId="397" applyNumberFormat="0" applyAlignment="0" applyProtection="0"/>
    <xf numFmtId="37" fontId="108" fillId="0" borderId="408" applyAlignment="0"/>
    <xf numFmtId="9" fontId="6" fillId="0" borderId="0" applyFont="0" applyFill="0" applyBorder="0" applyAlignment="0" applyProtection="0">
      <alignment vertical="center"/>
    </xf>
    <xf numFmtId="0" fontId="406" fillId="86" borderId="389" applyNumberFormat="0" applyAlignment="0" applyProtection="0">
      <alignment vertical="center"/>
    </xf>
    <xf numFmtId="0" fontId="8" fillId="87" borderId="390" applyNumberFormat="0" applyFont="0" applyAlignment="0" applyProtection="0">
      <alignment vertical="center"/>
    </xf>
    <xf numFmtId="0" fontId="412" fillId="0" borderId="386" applyNumberFormat="0" applyFill="0" applyAlignment="0" applyProtection="0">
      <alignment vertical="center"/>
    </xf>
    <xf numFmtId="0" fontId="413" fillId="73" borderId="389" applyNumberFormat="0" applyAlignment="0" applyProtection="0">
      <alignment vertical="center"/>
    </xf>
    <xf numFmtId="0" fontId="419" fillId="86" borderId="391" applyNumberFormat="0" applyAlignment="0" applyProtection="0">
      <alignment vertical="center"/>
    </xf>
    <xf numFmtId="3" fontId="9" fillId="2" borderId="404" applyNumberFormat="0" applyFont="0" applyFill="0" applyBorder="0" applyAlignment="0" applyProtection="0">
      <alignment horizontal="center" vertical="center" wrapText="1"/>
    </xf>
    <xf numFmtId="0" fontId="396" fillId="86" borderId="403" applyNumberFormat="0" applyAlignment="0" applyProtection="0"/>
    <xf numFmtId="0" fontId="20" fillId="0" borderId="411">
      <alignment horizontal="left" vertical="center"/>
    </xf>
    <xf numFmtId="0" fontId="396" fillId="86" borderId="397" applyNumberFormat="0" applyAlignment="0" applyProtection="0"/>
    <xf numFmtId="0" fontId="377" fillId="86" borderId="396" applyNumberFormat="0" applyAlignment="0" applyProtection="0"/>
    <xf numFmtId="3" fontId="9" fillId="2" borderId="398" applyNumberFormat="0" applyFont="0" applyFill="0" applyBorder="0" applyAlignment="0" applyProtection="0">
      <alignment horizontal="center" vertical="center" wrapText="1"/>
    </xf>
    <xf numFmtId="0" fontId="274" fillId="61" borderId="409" applyNumberFormat="0" applyAlignment="0" applyProtection="0"/>
    <xf numFmtId="37" fontId="108" fillId="0" borderId="395" applyAlignment="0"/>
    <xf numFmtId="37" fontId="108" fillId="0" borderId="408" applyAlignment="0"/>
    <xf numFmtId="3" fontId="9" fillId="2" borderId="410" applyNumberFormat="0" applyFont="0" applyFill="0" applyBorder="0" applyAlignment="0" applyProtection="0">
      <alignment horizontal="center" vertical="center" wrapText="1"/>
    </xf>
    <xf numFmtId="0" fontId="396" fillId="86" borderId="409" applyNumberFormat="0" applyAlignment="0" applyProtection="0"/>
    <xf numFmtId="37" fontId="108" fillId="0" borderId="388" applyAlignment="0"/>
    <xf numFmtId="3" fontId="9" fillId="2" borderId="387" applyNumberFormat="0" applyFont="0" applyFill="0" applyBorder="0" applyAlignment="0" applyProtection="0">
      <alignment horizontal="center" vertical="center" wrapText="1"/>
    </xf>
    <xf numFmtId="0" fontId="377" fillId="86" borderId="389" applyNumberFormat="0" applyAlignment="0" applyProtection="0"/>
    <xf numFmtId="0" fontId="349" fillId="87" borderId="390" applyNumberFormat="0" applyFont="0" applyAlignment="0" applyProtection="0"/>
    <xf numFmtId="0" fontId="396" fillId="86" borderId="391" applyNumberFormat="0" applyAlignment="0" applyProtection="0"/>
    <xf numFmtId="37" fontId="108" fillId="0" borderId="402" applyAlignment="0"/>
    <xf numFmtId="0" fontId="396" fillId="86" borderId="409" applyNumberFormat="0" applyAlignment="0" applyProtection="0"/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108" fillId="0" borderId="385">
      <alignment vertical="justify" wrapText="1"/>
    </xf>
    <xf numFmtId="0" fontId="263" fillId="61" borderId="389" applyNumberFormat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274" fillId="61" borderId="391" applyNumberFormat="0" applyAlignment="0" applyProtection="0"/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8" fillId="52" borderId="390" applyNumberFormat="0" applyFont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06" fillId="86" borderId="389" applyNumberFormat="0" applyAlignment="0" applyProtection="0">
      <alignment vertical="center"/>
    </xf>
    <xf numFmtId="0" fontId="8" fillId="87" borderId="390" applyNumberFormat="0" applyFont="0" applyAlignment="0" applyProtection="0">
      <alignment vertical="center"/>
    </xf>
    <xf numFmtId="0" fontId="412" fillId="0" borderId="386" applyNumberFormat="0" applyFill="0" applyAlignment="0" applyProtection="0">
      <alignment vertical="center"/>
    </xf>
    <xf numFmtId="0" fontId="413" fillId="73" borderId="389" applyNumberFormat="0" applyAlignment="0" applyProtection="0">
      <alignment vertical="center"/>
    </xf>
    <xf numFmtId="0" fontId="419" fillId="86" borderId="391" applyNumberFormat="0" applyAlignment="0" applyProtection="0">
      <alignment vertical="center"/>
    </xf>
    <xf numFmtId="0" fontId="3" fillId="0" borderId="0">
      <alignment vertical="center"/>
    </xf>
    <xf numFmtId="245" fontId="20" fillId="0" borderId="392">
      <alignment horizontal="left" vertical="center"/>
    </xf>
    <xf numFmtId="0" fontId="3" fillId="0" borderId="0">
      <alignment vertical="center"/>
    </xf>
    <xf numFmtId="0" fontId="3" fillId="0" borderId="0">
      <alignment vertical="center"/>
    </xf>
    <xf numFmtId="37" fontId="108" fillId="0" borderId="388" applyAlignment="0"/>
    <xf numFmtId="0" fontId="3" fillId="0" borderId="0">
      <alignment vertical="center"/>
    </xf>
    <xf numFmtId="3" fontId="9" fillId="2" borderId="387" applyNumberFormat="0" applyFont="0" applyFill="0" applyBorder="0" applyAlignment="0" applyProtection="0">
      <alignment horizontal="center" vertical="center" wrapText="1"/>
    </xf>
    <xf numFmtId="0" fontId="377" fillId="86" borderId="389" applyNumberFormat="0" applyAlignment="0" applyProtection="0"/>
    <xf numFmtId="0" fontId="349" fillId="87" borderId="390" applyNumberFormat="0" applyFont="0" applyAlignment="0" applyProtection="0"/>
    <xf numFmtId="0" fontId="396" fillId="86" borderId="391" applyNumberFormat="0" applyAlignment="0" applyProtection="0"/>
    <xf numFmtId="245" fontId="20" fillId="0" borderId="392">
      <alignment horizontal="left" vertical="center"/>
    </xf>
    <xf numFmtId="0" fontId="3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245" fontId="20" fillId="0" borderId="392">
      <alignment horizontal="left" vertical="center"/>
    </xf>
    <xf numFmtId="245" fontId="20" fillId="0" borderId="392">
      <alignment horizontal="left" vertical="center"/>
    </xf>
    <xf numFmtId="0" fontId="3" fillId="18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3" fillId="23" borderId="0" applyNumberFormat="0" applyBorder="0" applyAlignment="0" applyProtection="0">
      <alignment vertical="center"/>
    </xf>
    <xf numFmtId="0" fontId="377" fillId="86" borderId="389" applyNumberFormat="0" applyAlignment="0" applyProtection="0"/>
    <xf numFmtId="0" fontId="349" fillId="87" borderId="390" applyNumberFormat="0" applyFont="0" applyAlignment="0" applyProtection="0"/>
    <xf numFmtId="0" fontId="396" fillId="86" borderId="391" applyNumberFormat="0" applyAlignment="0" applyProtection="0"/>
    <xf numFmtId="37" fontId="108" fillId="0" borderId="388" applyAlignment="0"/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3" fontId="9" fillId="2" borderId="387" applyNumberFormat="0" applyFont="0" applyFill="0" applyBorder="0" applyAlignment="0" applyProtection="0">
      <alignment horizontal="center" vertical="center" wrapText="1"/>
    </xf>
    <xf numFmtId="0" fontId="3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8" fillId="0" borderId="393">
      <alignment vertical="justify" wrapText="1"/>
    </xf>
    <xf numFmtId="0" fontId="3" fillId="0" borderId="0">
      <alignment vertical="center"/>
    </xf>
    <xf numFmtId="0" fontId="263" fillId="61" borderId="389" applyNumberFormat="0" applyAlignment="0" applyProtection="0"/>
    <xf numFmtId="0" fontId="3" fillId="0" borderId="0">
      <alignment vertical="center"/>
    </xf>
    <xf numFmtId="0" fontId="274" fillId="61" borderId="391" applyNumberFormat="0" applyAlignment="0" applyProtection="0"/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8" fillId="52" borderId="390" applyNumberFormat="0" applyFont="0" applyAlignment="0" applyProtection="0"/>
    <xf numFmtId="0" fontId="3" fillId="0" borderId="0">
      <alignment vertical="center"/>
    </xf>
    <xf numFmtId="0" fontId="406" fillId="86" borderId="389" applyNumberFormat="0" applyAlignment="0" applyProtection="0">
      <alignment vertical="center"/>
    </xf>
    <xf numFmtId="0" fontId="8" fillId="87" borderId="390" applyNumberFormat="0" applyFont="0" applyAlignment="0" applyProtection="0">
      <alignment vertical="center"/>
    </xf>
    <xf numFmtId="0" fontId="412" fillId="0" borderId="394" applyNumberFormat="0" applyFill="0" applyAlignment="0" applyProtection="0">
      <alignment vertical="center"/>
    </xf>
    <xf numFmtId="0" fontId="413" fillId="73" borderId="389" applyNumberFormat="0" applyAlignment="0" applyProtection="0">
      <alignment vertical="center"/>
    </xf>
    <xf numFmtId="0" fontId="419" fillId="86" borderId="391" applyNumberFormat="0" applyAlignment="0" applyProtection="0">
      <alignment vertical="center"/>
    </xf>
    <xf numFmtId="245" fontId="20" fillId="0" borderId="392">
      <alignment horizontal="left" vertical="center"/>
    </xf>
    <xf numFmtId="0" fontId="377" fillId="86" borderId="389" applyNumberFormat="0" applyAlignment="0" applyProtection="0"/>
    <xf numFmtId="0" fontId="349" fillId="87" borderId="390" applyNumberFormat="0" applyFont="0" applyAlignment="0" applyProtection="0"/>
    <xf numFmtId="0" fontId="396" fillId="86" borderId="391" applyNumberFormat="0" applyAlignment="0" applyProtection="0"/>
    <xf numFmtId="245" fontId="20" fillId="0" borderId="392">
      <alignment horizontal="left"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9" borderId="118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0" fontId="20" fillId="0" borderId="392">
      <alignment horizontal="left" vertical="center"/>
    </xf>
    <xf numFmtId="245" fontId="20" fillId="0" borderId="392">
      <alignment horizontal="left" vertical="center"/>
    </xf>
    <xf numFmtId="245" fontId="20" fillId="0" borderId="392">
      <alignment horizontal="left" vertical="center"/>
    </xf>
    <xf numFmtId="0" fontId="108" fillId="0" borderId="393">
      <alignment vertical="justify" wrapText="1"/>
    </xf>
    <xf numFmtId="0" fontId="263" fillId="61" borderId="396" applyNumberFormat="0" applyAlignment="0" applyProtection="0"/>
    <xf numFmtId="0" fontId="274" fillId="61" borderId="397" applyNumberFormat="0" applyAlignment="0" applyProtection="0"/>
    <xf numFmtId="0" fontId="406" fillId="86" borderId="396" applyNumberFormat="0" applyAlignment="0" applyProtection="0">
      <alignment vertical="center"/>
    </xf>
    <xf numFmtId="0" fontId="412" fillId="0" borderId="394" applyNumberFormat="0" applyFill="0" applyAlignment="0" applyProtection="0">
      <alignment vertical="center"/>
    </xf>
    <xf numFmtId="0" fontId="413" fillId="73" borderId="396" applyNumberFormat="0" applyAlignment="0" applyProtection="0">
      <alignment vertical="center"/>
    </xf>
    <xf numFmtId="0" fontId="419" fillId="86" borderId="397" applyNumberFormat="0" applyAlignment="0" applyProtection="0">
      <alignment vertical="center"/>
    </xf>
    <xf numFmtId="37" fontId="108" fillId="0" borderId="395" applyAlignment="0"/>
    <xf numFmtId="3" fontId="9" fillId="2" borderId="398" applyNumberFormat="0" applyFont="0" applyFill="0" applyBorder="0" applyAlignment="0" applyProtection="0">
      <alignment horizontal="center" vertical="center" wrapText="1"/>
    </xf>
    <xf numFmtId="0" fontId="377" fillId="86" borderId="396" applyNumberFormat="0" applyAlignment="0" applyProtection="0"/>
    <xf numFmtId="0" fontId="396" fillId="86" borderId="397" applyNumberFormat="0" applyAlignment="0" applyProtection="0"/>
    <xf numFmtId="0" fontId="20" fillId="0" borderId="399">
      <alignment horizontal="left" vertical="center"/>
    </xf>
    <xf numFmtId="0" fontId="20" fillId="0" borderId="399">
      <alignment horizontal="left" vertical="center"/>
    </xf>
    <xf numFmtId="0" fontId="20" fillId="0" borderId="399">
      <alignment horizontal="left" vertical="center"/>
    </xf>
    <xf numFmtId="0" fontId="20" fillId="0" borderId="399">
      <alignment horizontal="left" vertical="center"/>
    </xf>
    <xf numFmtId="0" fontId="20" fillId="0" borderId="399">
      <alignment horizontal="left" vertical="center"/>
    </xf>
    <xf numFmtId="0" fontId="20" fillId="0" borderId="399">
      <alignment horizontal="left" vertical="center"/>
    </xf>
    <xf numFmtId="0" fontId="20" fillId="0" borderId="399">
      <alignment horizontal="left" vertical="center"/>
    </xf>
    <xf numFmtId="0" fontId="377" fillId="86" borderId="396" applyNumberFormat="0" applyAlignment="0" applyProtection="0"/>
    <xf numFmtId="0" fontId="396" fillId="86" borderId="397" applyNumberFormat="0" applyAlignment="0" applyProtection="0"/>
    <xf numFmtId="37" fontId="108" fillId="0" borderId="395" applyAlignment="0"/>
    <xf numFmtId="3" fontId="9" fillId="2" borderId="398" applyNumberFormat="0" applyFont="0" applyFill="0" applyBorder="0" applyAlignment="0" applyProtection="0">
      <alignment horizontal="center" vertical="center" wrapText="1"/>
    </xf>
    <xf numFmtId="0" fontId="108" fillId="0" borderId="400">
      <alignment vertical="justify" wrapText="1"/>
    </xf>
    <xf numFmtId="0" fontId="263" fillId="61" borderId="396" applyNumberFormat="0" applyAlignment="0" applyProtection="0"/>
    <xf numFmtId="0" fontId="274" fillId="61" borderId="397" applyNumberFormat="0" applyAlignment="0" applyProtection="0"/>
    <xf numFmtId="0" fontId="406" fillId="86" borderId="396" applyNumberFormat="0" applyAlignment="0" applyProtection="0">
      <alignment vertical="center"/>
    </xf>
    <xf numFmtId="0" fontId="412" fillId="0" borderId="401" applyNumberFormat="0" applyFill="0" applyAlignment="0" applyProtection="0">
      <alignment vertical="center"/>
    </xf>
    <xf numFmtId="0" fontId="413" fillId="73" borderId="396" applyNumberFormat="0" applyAlignment="0" applyProtection="0">
      <alignment vertical="center"/>
    </xf>
    <xf numFmtId="0" fontId="419" fillId="86" borderId="397" applyNumberFormat="0" applyAlignment="0" applyProtection="0">
      <alignment vertical="center"/>
    </xf>
    <xf numFmtId="245" fontId="20" fillId="0" borderId="399">
      <alignment horizontal="left" vertical="center"/>
    </xf>
    <xf numFmtId="0" fontId="377" fillId="86" borderId="396" applyNumberFormat="0" applyAlignment="0" applyProtection="0"/>
    <xf numFmtId="0" fontId="396" fillId="86" borderId="397" applyNumberFormat="0" applyAlignment="0" applyProtection="0"/>
    <xf numFmtId="245" fontId="20" fillId="0" borderId="399">
      <alignment horizontal="left" vertical="center"/>
    </xf>
    <xf numFmtId="0" fontId="20" fillId="0" borderId="399">
      <alignment horizontal="left" vertical="center"/>
    </xf>
    <xf numFmtId="0" fontId="20" fillId="0" borderId="399">
      <alignment horizontal="left" vertical="center"/>
    </xf>
    <xf numFmtId="0" fontId="20" fillId="0" borderId="399">
      <alignment horizontal="left" vertical="center"/>
    </xf>
    <xf numFmtId="0" fontId="20" fillId="0" borderId="399">
      <alignment horizontal="left" vertical="center"/>
    </xf>
    <xf numFmtId="0" fontId="20" fillId="0" borderId="399">
      <alignment horizontal="left" vertical="center"/>
    </xf>
    <xf numFmtId="0" fontId="20" fillId="0" borderId="399">
      <alignment horizontal="left" vertical="center"/>
    </xf>
    <xf numFmtId="0" fontId="20" fillId="0" borderId="399">
      <alignment horizontal="left" vertical="center"/>
    </xf>
    <xf numFmtId="245" fontId="20" fillId="0" borderId="399">
      <alignment horizontal="left" vertical="center"/>
    </xf>
    <xf numFmtId="245" fontId="20" fillId="0" borderId="399">
      <alignment horizontal="left" vertical="center"/>
    </xf>
    <xf numFmtId="0" fontId="108" fillId="0" borderId="406">
      <alignment vertical="justify" wrapText="1"/>
    </xf>
    <xf numFmtId="0" fontId="274" fillId="61" borderId="403" applyNumberFormat="0" applyAlignment="0" applyProtection="0"/>
    <xf numFmtId="0" fontId="412" fillId="0" borderId="407" applyNumberFormat="0" applyFill="0" applyAlignment="0" applyProtection="0">
      <alignment vertical="center"/>
    </xf>
    <xf numFmtId="0" fontId="419" fillId="86" borderId="403" applyNumberFormat="0" applyAlignment="0" applyProtection="0">
      <alignment vertical="center"/>
    </xf>
    <xf numFmtId="245" fontId="20" fillId="0" borderId="405">
      <alignment horizontal="left" vertical="center"/>
    </xf>
    <xf numFmtId="0" fontId="396" fillId="86" borderId="403" applyNumberFormat="0" applyAlignment="0" applyProtection="0"/>
    <xf numFmtId="245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245" fontId="20" fillId="0" borderId="405">
      <alignment horizontal="left" vertical="center"/>
    </xf>
    <xf numFmtId="245" fontId="20" fillId="0" borderId="405">
      <alignment horizontal="left" vertical="center"/>
    </xf>
    <xf numFmtId="245" fontId="20" fillId="0" borderId="411">
      <alignment horizontal="left" vertical="center"/>
    </xf>
    <xf numFmtId="0" fontId="20" fillId="0" borderId="411">
      <alignment horizontal="left" vertical="center"/>
    </xf>
    <xf numFmtId="0" fontId="20" fillId="0" borderId="411">
      <alignment horizontal="left" vertical="center"/>
    </xf>
    <xf numFmtId="0" fontId="20" fillId="0" borderId="411">
      <alignment horizontal="left" vertical="center"/>
    </xf>
    <xf numFmtId="0" fontId="20" fillId="0" borderId="411">
      <alignment horizontal="left" vertical="center"/>
    </xf>
    <xf numFmtId="0" fontId="20" fillId="0" borderId="411">
      <alignment horizontal="left" vertical="center"/>
    </xf>
    <xf numFmtId="0" fontId="20" fillId="0" borderId="411">
      <alignment horizontal="left" vertical="center"/>
    </xf>
    <xf numFmtId="0" fontId="20" fillId="0" borderId="411">
      <alignment horizontal="left" vertical="center"/>
    </xf>
    <xf numFmtId="245" fontId="20" fillId="0" borderId="411">
      <alignment horizontal="left" vertical="center"/>
    </xf>
    <xf numFmtId="245" fontId="20" fillId="0" borderId="411">
      <alignment horizontal="left" vertical="center"/>
    </xf>
    <xf numFmtId="3" fontId="9" fillId="2" borderId="1647" applyNumberFormat="0" applyFont="0" applyFill="0" applyBorder="0" applyAlignment="0" applyProtection="0">
      <alignment horizontal="center" vertical="center" wrapText="1"/>
    </xf>
    <xf numFmtId="0" fontId="412" fillId="0" borderId="1260" applyNumberFormat="0" applyFill="0" applyAlignment="0" applyProtection="0">
      <alignment vertical="center"/>
    </xf>
    <xf numFmtId="245" fontId="20" fillId="0" borderId="900">
      <alignment horizontal="left" vertical="center"/>
    </xf>
    <xf numFmtId="0" fontId="396" fillId="86" borderId="1222" applyNumberFormat="0" applyAlignment="0" applyProtection="0"/>
    <xf numFmtId="245" fontId="20" fillId="0" borderId="920">
      <alignment horizontal="left" vertical="center"/>
    </xf>
    <xf numFmtId="3" fontId="9" fillId="2" borderId="1037" applyNumberFormat="0" applyFont="0" applyFill="0" applyBorder="0" applyAlignment="0" applyProtection="0">
      <alignment horizontal="center" vertical="center" wrapText="1"/>
    </xf>
    <xf numFmtId="0" fontId="20" fillId="0" borderId="1175">
      <alignment horizontal="left" vertical="center"/>
    </xf>
    <xf numFmtId="0" fontId="413" fillId="73" borderId="953" applyNumberFormat="0" applyAlignment="0" applyProtection="0">
      <alignment vertical="center"/>
    </xf>
    <xf numFmtId="0" fontId="108" fillId="0" borderId="971">
      <alignment vertical="justify" wrapText="1"/>
    </xf>
    <xf numFmtId="0" fontId="20" fillId="0" borderId="1210">
      <alignment horizontal="left" vertical="center"/>
    </xf>
    <xf numFmtId="0" fontId="396" fillId="86" borderId="1608" applyNumberFormat="0" applyAlignment="0" applyProtection="0"/>
    <xf numFmtId="37" fontId="108" fillId="0" borderId="1000" applyAlignment="0"/>
    <xf numFmtId="0" fontId="8" fillId="52" borderId="925" applyNumberFormat="0" applyFont="0" applyAlignment="0" applyProtection="0"/>
    <xf numFmtId="0" fontId="8" fillId="87" borderId="925" applyNumberFormat="0" applyFont="0" applyAlignment="0" applyProtection="0">
      <alignment vertical="center"/>
    </xf>
    <xf numFmtId="0" fontId="20" fillId="0" borderId="1175">
      <alignment horizontal="left" vertical="center"/>
    </xf>
    <xf numFmtId="0" fontId="20" fillId="0" borderId="913">
      <alignment horizontal="left" vertical="center"/>
    </xf>
    <xf numFmtId="0" fontId="377" fillId="86" borderId="1200" applyNumberFormat="0" applyAlignment="0" applyProtection="0"/>
    <xf numFmtId="0" fontId="274" fillId="61" borderId="1058" applyNumberFormat="0" applyAlignment="0" applyProtection="0"/>
    <xf numFmtId="0" fontId="377" fillId="86" borderId="924" applyNumberFormat="0" applyAlignment="0" applyProtection="0"/>
    <xf numFmtId="0" fontId="412" fillId="0" borderId="937" applyNumberFormat="0" applyFill="0" applyAlignment="0" applyProtection="0">
      <alignment vertical="center"/>
    </xf>
    <xf numFmtId="0" fontId="274" fillId="61" borderId="647" applyNumberFormat="0" applyAlignment="0" applyProtection="0"/>
    <xf numFmtId="0" fontId="20" fillId="0" borderId="1421">
      <alignment horizontal="left" vertical="center"/>
    </xf>
    <xf numFmtId="0" fontId="8" fillId="52" borderId="1186" applyNumberFormat="0" applyFont="0" applyAlignment="0" applyProtection="0"/>
    <xf numFmtId="0" fontId="20" fillId="0" borderId="1526">
      <alignment horizontal="left" vertical="center"/>
    </xf>
    <xf numFmtId="0" fontId="274" fillId="61" borderId="1434" applyNumberFormat="0" applyAlignment="0" applyProtection="0"/>
    <xf numFmtId="0" fontId="263" fillId="61" borderId="974" applyNumberFormat="0" applyAlignment="0" applyProtection="0"/>
    <xf numFmtId="0" fontId="20" fillId="0" borderId="1278">
      <alignment horizontal="left" vertical="center"/>
    </xf>
    <xf numFmtId="3" fontId="9" fillId="2" borderId="927" applyNumberFormat="0" applyFont="0" applyFill="0" applyBorder="0" applyAlignment="0" applyProtection="0">
      <alignment horizontal="center" vertical="center" wrapText="1"/>
    </xf>
    <xf numFmtId="0" fontId="20" fillId="0" borderId="1175">
      <alignment horizontal="left" vertical="center"/>
    </xf>
    <xf numFmtId="0" fontId="406" fillId="86" borderId="953" applyNumberFormat="0" applyAlignment="0" applyProtection="0">
      <alignment vertical="center"/>
    </xf>
    <xf numFmtId="37" fontId="108" fillId="0" borderId="1171" applyAlignment="0"/>
    <xf numFmtId="37" fontId="108" fillId="0" borderId="993" applyAlignment="0"/>
    <xf numFmtId="0" fontId="419" fillId="86" borderId="1799" applyNumberFormat="0" applyAlignment="0" applyProtection="0">
      <alignment vertical="center"/>
    </xf>
    <xf numFmtId="0" fontId="20" fillId="0" borderId="1374">
      <alignment horizontal="left" vertical="center"/>
    </xf>
    <xf numFmtId="0" fontId="419" fillId="86" borderId="1462" applyNumberFormat="0" applyAlignment="0" applyProtection="0">
      <alignment vertical="center"/>
    </xf>
    <xf numFmtId="0" fontId="396" fillId="86" borderId="975" applyNumberFormat="0" applyAlignment="0" applyProtection="0"/>
    <xf numFmtId="0" fontId="274" fillId="61" borderId="1646" applyNumberFormat="0" applyAlignment="0" applyProtection="0"/>
    <xf numFmtId="245" fontId="20" fillId="0" borderId="907">
      <alignment horizontal="left" vertical="center"/>
    </xf>
    <xf numFmtId="0" fontId="20" fillId="0" borderId="1293">
      <alignment horizontal="left" vertical="center"/>
    </xf>
    <xf numFmtId="0" fontId="413" fillId="73" borderId="1735" applyNumberFormat="0" applyAlignment="0" applyProtection="0">
      <alignment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1690">
      <alignment horizontal="left" vertical="center"/>
    </xf>
    <xf numFmtId="0" fontId="108" fillId="0" borderId="372">
      <alignment vertical="justify" wrapText="1"/>
    </xf>
    <xf numFmtId="0" fontId="20" fillId="0" borderId="1203">
      <alignment horizontal="left" vertical="center"/>
    </xf>
    <xf numFmtId="0" fontId="396" fillId="86" borderId="728" applyNumberFormat="0" applyAlignment="0" applyProtection="0"/>
    <xf numFmtId="0" fontId="396" fillId="86" borderId="1398" applyNumberFormat="0" applyAlignment="0" applyProtection="0"/>
    <xf numFmtId="0" fontId="20" fillId="0" borderId="1464">
      <alignment horizontal="left" vertical="center"/>
    </xf>
    <xf numFmtId="0" fontId="20" fillId="0" borderId="1210">
      <alignment horizontal="left" vertical="center"/>
    </xf>
    <xf numFmtId="3" fontId="9" fillId="2" borderId="1066" applyNumberFormat="0" applyFont="0" applyFill="0" applyBorder="0" applyAlignment="0" applyProtection="0">
      <alignment horizontal="center" vertical="center" wrapText="1"/>
    </xf>
    <xf numFmtId="0" fontId="396" fillId="86" borderId="1398" applyNumberFormat="0" applyAlignment="0" applyProtection="0"/>
    <xf numFmtId="3" fontId="9" fillId="2" borderId="1002" applyNumberFormat="0" applyFont="0" applyFill="0" applyBorder="0" applyAlignment="0" applyProtection="0">
      <alignment horizontal="center" vertical="center" wrapText="1"/>
    </xf>
    <xf numFmtId="0" fontId="108" fillId="0" borderId="1154">
      <alignment vertical="justify" wrapText="1"/>
    </xf>
    <xf numFmtId="0" fontId="396" fillId="86" borderId="1284" applyNumberFormat="0" applyAlignment="0" applyProtection="0"/>
    <xf numFmtId="245" fontId="20" fillId="0" borderId="328">
      <alignment horizontal="left" vertical="center"/>
    </xf>
    <xf numFmtId="0" fontId="20" fillId="0" borderId="1511">
      <alignment horizontal="left" vertical="center"/>
    </xf>
    <xf numFmtId="37" fontId="108" fillId="0" borderId="402" applyAlignment="0"/>
    <xf numFmtId="3" fontId="9" fillId="2" borderId="404" applyNumberFormat="0" applyFont="0" applyFill="0" applyBorder="0" applyAlignment="0" applyProtection="0">
      <alignment horizontal="center" vertical="center" wrapText="1"/>
    </xf>
    <xf numFmtId="0" fontId="419" fillId="86" borderId="769" applyNumberFormat="0" applyAlignment="0" applyProtection="0">
      <alignment vertical="center"/>
    </xf>
    <xf numFmtId="0" fontId="396" fillId="86" borderId="1516" applyNumberFormat="0" applyAlignment="0" applyProtection="0"/>
    <xf numFmtId="3" fontId="9" fillId="2" borderId="1497" applyNumberFormat="0" applyFont="0" applyFill="0" applyBorder="0" applyAlignment="0" applyProtection="0">
      <alignment horizontal="center" vertical="center" wrapText="1"/>
    </xf>
    <xf numFmtId="245" fontId="20" fillId="0" borderId="328">
      <alignment horizontal="left" vertical="center"/>
    </xf>
    <xf numFmtId="0" fontId="20" fillId="0" borderId="1533">
      <alignment horizontal="left" vertical="center"/>
    </xf>
    <xf numFmtId="0" fontId="419" fillId="86" borderId="968" applyNumberFormat="0" applyAlignment="0" applyProtection="0">
      <alignment vertical="center"/>
    </xf>
    <xf numFmtId="0" fontId="263" fillId="61" borderId="1412" applyNumberFormat="0" applyAlignment="0" applyProtection="0"/>
    <xf numFmtId="245" fontId="20" fillId="0" borderId="890">
      <alignment horizontal="left" vertical="center"/>
    </xf>
    <xf numFmtId="0" fontId="274" fillId="61" borderId="961" applyNumberFormat="0" applyAlignment="0" applyProtection="0"/>
    <xf numFmtId="0" fontId="20" fillId="0" borderId="1175">
      <alignment horizontal="left" vertical="center"/>
    </xf>
    <xf numFmtId="0" fontId="377" fillId="86" borderId="1791" applyNumberFormat="0" applyAlignment="0" applyProtection="0"/>
    <xf numFmtId="0" fontId="377" fillId="86" borderId="1755" applyNumberFormat="0" applyAlignment="0" applyProtection="0"/>
    <xf numFmtId="3" fontId="9" fillId="2" borderId="955" applyNumberFormat="0" applyFont="0" applyFill="0" applyBorder="0" applyAlignment="0" applyProtection="0">
      <alignment horizontal="center" vertical="center" wrapText="1"/>
    </xf>
    <xf numFmtId="0" fontId="406" fillId="86" borderId="1784" applyNumberFormat="0" applyAlignment="0" applyProtection="0">
      <alignment vertical="center"/>
    </xf>
    <xf numFmtId="0" fontId="396" fillId="86" borderId="1368" applyNumberFormat="0" applyAlignment="0" applyProtection="0"/>
    <xf numFmtId="3" fontId="9" fillId="2" borderId="1525" applyNumberFormat="0" applyFont="0" applyFill="0" applyBorder="0" applyAlignment="0" applyProtection="0">
      <alignment horizontal="center" vertical="center" wrapText="1"/>
    </xf>
    <xf numFmtId="0" fontId="263" fillId="61" borderId="1530" applyNumberFormat="0" applyAlignment="0" applyProtection="0"/>
    <xf numFmtId="0" fontId="396" fillId="86" borderId="1385" applyNumberFormat="0" applyAlignment="0" applyProtection="0"/>
    <xf numFmtId="0" fontId="20" fillId="0" borderId="1738">
      <alignment horizontal="left" vertical="center"/>
    </xf>
    <xf numFmtId="0" fontId="20" fillId="0" borderId="1387">
      <alignment horizontal="left" vertical="center"/>
    </xf>
    <xf numFmtId="0" fontId="20" fillId="0" borderId="1374">
      <alignment horizontal="left" vertical="center"/>
    </xf>
    <xf numFmtId="0" fontId="406" fillId="86" borderId="1397" applyNumberFormat="0" applyAlignment="0" applyProtection="0">
      <alignment vertical="center"/>
    </xf>
    <xf numFmtId="0" fontId="413" fillId="73" borderId="1157" applyNumberFormat="0" applyAlignment="0" applyProtection="0">
      <alignment vertical="center"/>
    </xf>
    <xf numFmtId="37" fontId="108" fillId="0" borderId="1014" applyAlignment="0"/>
    <xf numFmtId="0" fontId="396" fillId="86" borderId="939" applyNumberFormat="0" applyAlignment="0" applyProtection="0"/>
    <xf numFmtId="0" fontId="20" fillId="0" borderId="970">
      <alignment horizontal="left" vertical="center"/>
    </xf>
    <xf numFmtId="0" fontId="20" fillId="0" borderId="737">
      <alignment horizontal="left" vertical="center"/>
    </xf>
    <xf numFmtId="0" fontId="406" fillId="86" borderId="1537" applyNumberFormat="0" applyAlignment="0" applyProtection="0">
      <alignment vertical="center"/>
    </xf>
    <xf numFmtId="0" fontId="419" fillId="86" borderId="1448" applyNumberFormat="0" applyAlignment="0" applyProtection="0">
      <alignment vertical="center"/>
    </xf>
    <xf numFmtId="0" fontId="396" fillId="86" borderId="1695" applyNumberFormat="0" applyAlignment="0" applyProtection="0"/>
    <xf numFmtId="0" fontId="349" fillId="87" borderId="1248" applyNumberFormat="0" applyFont="0" applyAlignment="0" applyProtection="0"/>
    <xf numFmtId="0" fontId="20" fillId="0" borderId="1286">
      <alignment horizontal="left" vertical="center"/>
    </xf>
    <xf numFmtId="0" fontId="412" fillId="0" borderId="943" applyNumberFormat="0" applyFill="0" applyAlignment="0" applyProtection="0">
      <alignment vertical="center"/>
    </xf>
    <xf numFmtId="37" fontId="108" fillId="0" borderId="959" applyAlignment="0"/>
    <xf numFmtId="0" fontId="413" fillId="73" borderId="1412" applyNumberFormat="0" applyAlignment="0" applyProtection="0">
      <alignment vertical="center"/>
    </xf>
    <xf numFmtId="0" fontId="20" fillId="0" borderId="1483">
      <alignment horizontal="left" vertical="center"/>
    </xf>
    <xf numFmtId="0" fontId="274" fillId="61" borderId="1208" applyNumberFormat="0" applyAlignment="0" applyProtection="0"/>
    <xf numFmtId="0" fontId="406" fillId="86" borderId="741" applyNumberFormat="0" applyAlignment="0" applyProtection="0">
      <alignment vertical="center"/>
    </xf>
    <xf numFmtId="0" fontId="406" fillId="86" borderId="1701" applyNumberFormat="0" applyAlignment="0" applyProtection="0">
      <alignment vertical="center"/>
    </xf>
    <xf numFmtId="3" fontId="9" fillId="2" borderId="1449" applyNumberFormat="0" applyFont="0" applyFill="0" applyBorder="0" applyAlignment="0" applyProtection="0">
      <alignment horizontal="center" vertical="center" wrapText="1"/>
    </xf>
    <xf numFmtId="0" fontId="419" fillId="86" borderId="1559" applyNumberFormat="0" applyAlignment="0" applyProtection="0">
      <alignment vertical="center"/>
    </xf>
    <xf numFmtId="0" fontId="20" fillId="0" borderId="890">
      <alignment horizontal="left" vertical="center"/>
    </xf>
    <xf numFmtId="0" fontId="20" fillId="0" borderId="1243">
      <alignment horizontal="left" vertical="center"/>
    </xf>
    <xf numFmtId="0" fontId="274" fillId="61" borderId="671" applyNumberFormat="0" applyAlignment="0" applyProtection="0"/>
    <xf numFmtId="37" fontId="108" fillId="0" borderId="1396" applyAlignment="0"/>
    <xf numFmtId="0" fontId="377" fillId="86" borderId="1551" applyNumberFormat="0" applyAlignment="0" applyProtection="0"/>
    <xf numFmtId="0" fontId="396" fillId="86" borderId="1538" applyNumberFormat="0" applyAlignment="0" applyProtection="0"/>
    <xf numFmtId="245" fontId="20" fillId="0" borderId="890">
      <alignment horizontal="left" vertical="center"/>
    </xf>
    <xf numFmtId="37" fontId="108" fillId="0" borderId="1077" applyAlignment="0"/>
    <xf numFmtId="0" fontId="20" fillId="0" borderId="1003">
      <alignment horizontal="left" vertical="center"/>
    </xf>
    <xf numFmtId="0" fontId="20" fillId="0" borderId="894">
      <alignment horizontal="left" vertical="center"/>
    </xf>
    <xf numFmtId="0" fontId="413" fillId="73" borderId="1275" applyNumberFormat="0" applyAlignment="0" applyProtection="0">
      <alignment vertical="center"/>
    </xf>
    <xf numFmtId="0" fontId="8" fillId="87" borderId="1666" applyNumberFormat="0" applyFont="0" applyAlignment="0" applyProtection="0">
      <alignment vertical="center"/>
    </xf>
    <xf numFmtId="0" fontId="413" fillId="73" borderId="1282" applyNumberFormat="0" applyAlignment="0" applyProtection="0">
      <alignment vertical="center"/>
    </xf>
    <xf numFmtId="0" fontId="349" fillId="87" borderId="1367" applyNumberFormat="0" applyFont="0" applyAlignment="0" applyProtection="0"/>
    <xf numFmtId="0" fontId="20" fillId="0" borderId="1511">
      <alignment horizontal="left" vertical="center"/>
    </xf>
    <xf numFmtId="245" fontId="20" fillId="0" borderId="1374">
      <alignment horizontal="left" vertical="center"/>
    </xf>
    <xf numFmtId="0" fontId="274" fillId="61" borderId="1398" applyNumberFormat="0" applyAlignment="0" applyProtection="0"/>
    <xf numFmtId="0" fontId="20" fillId="0" borderId="524">
      <alignment horizontal="left" vertical="center"/>
    </xf>
    <xf numFmtId="0" fontId="412" fillId="0" borderId="597" applyNumberFormat="0" applyFill="0" applyAlignment="0" applyProtection="0">
      <alignment vertical="center"/>
    </xf>
    <xf numFmtId="0" fontId="349" fillId="87" borderId="467" applyNumberFormat="0" applyFont="0" applyAlignment="0" applyProtection="0"/>
    <xf numFmtId="0" fontId="263" fillId="61" borderId="396" applyNumberFormat="0" applyAlignment="0" applyProtection="0"/>
    <xf numFmtId="0" fontId="20" fillId="0" borderId="581">
      <alignment horizontal="left" vertical="center"/>
    </xf>
    <xf numFmtId="0" fontId="274" fillId="61" borderId="397" applyNumberFormat="0" applyAlignment="0" applyProtection="0"/>
    <xf numFmtId="0" fontId="20" fillId="0" borderId="532">
      <alignment horizontal="left" vertical="center"/>
    </xf>
    <xf numFmtId="0" fontId="8" fillId="52" borderId="368" applyNumberFormat="0" applyFont="0" applyAlignment="0" applyProtection="0"/>
    <xf numFmtId="0" fontId="396" fillId="86" borderId="586" applyNumberFormat="0" applyAlignment="0" applyProtection="0"/>
    <xf numFmtId="0" fontId="274" fillId="61" borderId="419" applyNumberFormat="0" applyAlignment="0" applyProtection="0"/>
    <xf numFmtId="37" fontId="108" fillId="0" borderId="501" applyAlignment="0"/>
    <xf numFmtId="0" fontId="20" fillId="0" borderId="518">
      <alignment horizontal="left" vertical="center"/>
    </xf>
    <xf numFmtId="37" fontId="108" fillId="0" borderId="487" applyAlignment="0"/>
    <xf numFmtId="0" fontId="419" fillId="86" borderId="530" applyNumberFormat="0" applyAlignment="0" applyProtection="0">
      <alignment vertical="center"/>
    </xf>
    <xf numFmtId="0" fontId="20" fillId="0" borderId="524">
      <alignment horizontal="left" vertical="center"/>
    </xf>
    <xf numFmtId="0" fontId="377" fillId="86" borderId="556" applyNumberFormat="0" applyAlignment="0" applyProtection="0"/>
    <xf numFmtId="0" fontId="20" fillId="0" borderId="524">
      <alignment horizontal="left" vertical="center"/>
    </xf>
    <xf numFmtId="0" fontId="263" fillId="61" borderId="515" applyNumberFormat="0" applyAlignment="0" applyProtection="0"/>
    <xf numFmtId="0" fontId="20" fillId="0" borderId="595">
      <alignment horizontal="left" vertical="center"/>
    </xf>
    <xf numFmtId="0" fontId="20" fillId="0" borderId="470">
      <alignment horizontal="left" vertical="center"/>
    </xf>
    <xf numFmtId="3" fontId="9" fillId="2" borderId="545" applyNumberFormat="0" applyFont="0" applyFill="0" applyBorder="0" applyAlignment="0" applyProtection="0">
      <alignment horizontal="center" vertical="center" wrapText="1"/>
    </xf>
    <xf numFmtId="0" fontId="20" fillId="0" borderId="559">
      <alignment horizontal="left" vertical="center"/>
    </xf>
    <xf numFmtId="0" fontId="20" fillId="0" borderId="532">
      <alignment horizontal="left" vertical="center"/>
    </xf>
    <xf numFmtId="3" fontId="9" fillId="2" borderId="497" applyNumberFormat="0" applyFont="0" applyFill="0" applyBorder="0" applyAlignment="0" applyProtection="0">
      <alignment horizontal="center" vertical="center" wrapText="1"/>
    </xf>
    <xf numFmtId="3" fontId="9" fillId="2" borderId="587" applyNumberFormat="0" applyFont="0" applyFill="0" applyBorder="0" applyAlignment="0" applyProtection="0">
      <alignment horizontal="center" vertical="center" wrapText="1"/>
    </xf>
    <xf numFmtId="0" fontId="20" fillId="0" borderId="491">
      <alignment horizontal="left" vertical="center"/>
    </xf>
    <xf numFmtId="0" fontId="274" fillId="61" borderId="439" applyNumberFormat="0" applyAlignment="0" applyProtection="0"/>
    <xf numFmtId="0" fontId="20" fillId="0" borderId="595">
      <alignment horizontal="left" vertical="center"/>
    </xf>
    <xf numFmtId="0" fontId="412" fillId="0" borderId="436" applyNumberFormat="0" applyFill="0" applyAlignment="0" applyProtection="0">
      <alignment vertical="center"/>
    </xf>
    <xf numFmtId="0" fontId="20" fillId="0" borderId="518">
      <alignment horizontal="left" vertical="center"/>
    </xf>
    <xf numFmtId="0" fontId="20" fillId="0" borderId="559">
      <alignment horizontal="left" vertical="center"/>
    </xf>
    <xf numFmtId="0" fontId="413" fillId="73" borderId="563" applyNumberFormat="0" applyAlignment="0" applyProtection="0">
      <alignment vertical="center"/>
    </xf>
    <xf numFmtId="37" fontId="108" fillId="0" borderId="549" applyAlignment="0"/>
    <xf numFmtId="37" fontId="108" fillId="0" borderId="562" applyAlignment="0"/>
    <xf numFmtId="0" fontId="8" fillId="87" borderId="564" applyNumberFormat="0" applyFont="0" applyAlignment="0" applyProtection="0">
      <alignment vertical="center"/>
    </xf>
    <xf numFmtId="0" fontId="20" fillId="0" borderId="449">
      <alignment horizontal="left" vertical="center"/>
    </xf>
    <xf numFmtId="0" fontId="20" fillId="0" borderId="477">
      <alignment horizontal="left" vertical="center"/>
    </xf>
    <xf numFmtId="37" fontId="108" fillId="0" borderId="418" applyAlignment="0"/>
    <xf numFmtId="0" fontId="263" fillId="61" borderId="474" applyNumberFormat="0" applyAlignment="0" applyProtection="0"/>
    <xf numFmtId="3" fontId="9" fillId="2" borderId="517" applyNumberFormat="0" applyFont="0" applyFill="0" applyBorder="0" applyAlignment="0" applyProtection="0">
      <alignment horizontal="center" vertical="center" wrapText="1"/>
    </xf>
    <xf numFmtId="0" fontId="413" fillId="73" borderId="466" applyNumberFormat="0" applyAlignment="0" applyProtection="0">
      <alignment vertical="center"/>
    </xf>
    <xf numFmtId="0" fontId="274" fillId="61" borderId="454" applyNumberFormat="0" applyAlignment="0" applyProtection="0"/>
    <xf numFmtId="0" fontId="274" fillId="61" borderId="489" applyNumberFormat="0" applyAlignment="0" applyProtection="0"/>
    <xf numFmtId="0" fontId="263" fillId="61" borderId="536" applyNumberFormat="0" applyAlignment="0" applyProtection="0"/>
    <xf numFmtId="0" fontId="20" fillId="0" borderId="518">
      <alignment horizontal="left" vertical="center"/>
    </xf>
    <xf numFmtId="37" fontId="108" fillId="0" borderId="591" applyAlignment="0"/>
    <xf numFmtId="3" fontId="9" fillId="2" borderId="448" applyNumberFormat="0" applyFont="0" applyFill="0" applyBorder="0" applyAlignment="0" applyProtection="0">
      <alignment horizontal="center" vertical="center" wrapText="1"/>
    </xf>
    <xf numFmtId="0" fontId="377" fillId="86" borderId="438" applyNumberFormat="0" applyAlignment="0" applyProtection="0"/>
    <xf numFmtId="37" fontId="108" fillId="0" borderId="562" applyAlignment="0"/>
    <xf numFmtId="0" fontId="419" fillId="86" borderId="489" applyNumberFormat="0" applyAlignment="0" applyProtection="0">
      <alignment vertical="center"/>
    </xf>
    <xf numFmtId="0" fontId="419" fillId="86" borderId="432" applyNumberFormat="0" applyAlignment="0" applyProtection="0">
      <alignment vertical="center"/>
    </xf>
    <xf numFmtId="0" fontId="20" fillId="0" borderId="539">
      <alignment horizontal="left" vertical="center"/>
    </xf>
    <xf numFmtId="3" fontId="9" fillId="2" borderId="517" applyNumberFormat="0" applyFont="0" applyFill="0" applyBorder="0" applyAlignment="0" applyProtection="0">
      <alignment horizontal="center" vertical="center" wrapText="1"/>
    </xf>
    <xf numFmtId="3" fontId="9" fillId="2" borderId="414" applyNumberFormat="0" applyFont="0" applyFill="0" applyBorder="0" applyAlignment="0" applyProtection="0">
      <alignment horizontal="center" vertical="center" wrapText="1"/>
    </xf>
    <xf numFmtId="0" fontId="274" fillId="61" borderId="468" applyNumberFormat="0" applyAlignment="0" applyProtection="0"/>
    <xf numFmtId="0" fontId="263" fillId="61" borderId="445" applyNumberFormat="0" applyAlignment="0" applyProtection="0"/>
    <xf numFmtId="37" fontId="108" fillId="0" borderId="437" applyAlignment="0"/>
    <xf numFmtId="0" fontId="274" fillId="61" borderId="447" applyNumberFormat="0" applyAlignment="0" applyProtection="0"/>
    <xf numFmtId="0" fontId="20" fillId="0" borderId="477">
      <alignment horizontal="left" vertical="center"/>
    </xf>
    <xf numFmtId="0" fontId="419" fillId="86" borderId="593" applyNumberFormat="0" applyAlignment="0" applyProtection="0">
      <alignment vertical="center"/>
    </xf>
    <xf numFmtId="0" fontId="274" fillId="61" borderId="468" applyNumberFormat="0" applyAlignment="0" applyProtection="0"/>
    <xf numFmtId="0" fontId="20" fillId="0" borderId="559">
      <alignment horizontal="left" vertical="center"/>
    </xf>
    <xf numFmtId="37" fontId="108" fillId="0" borderId="591" applyAlignment="0"/>
    <xf numFmtId="37" fontId="108" fillId="0" borderId="542" applyAlignment="0"/>
    <xf numFmtId="0" fontId="349" fillId="87" borderId="467" applyNumberFormat="0" applyFont="0" applyAlignment="0" applyProtection="0"/>
    <xf numFmtId="0" fontId="20" fillId="0" borderId="484">
      <alignment horizontal="left" vertical="center"/>
    </xf>
    <xf numFmtId="0" fontId="20" fillId="0" borderId="484">
      <alignment horizontal="left" vertical="center"/>
    </xf>
    <xf numFmtId="0" fontId="20" fillId="0" borderId="588">
      <alignment horizontal="left" vertical="center"/>
    </xf>
    <xf numFmtId="0" fontId="412" fillId="0" borderId="472" applyNumberFormat="0" applyFill="0" applyAlignment="0" applyProtection="0">
      <alignment vertical="center"/>
    </xf>
    <xf numFmtId="0" fontId="396" fillId="86" borderId="454" applyNumberFormat="0" applyAlignment="0" applyProtection="0"/>
    <xf numFmtId="0" fontId="419" fillId="86" borderId="516" applyNumberFormat="0" applyAlignment="0" applyProtection="0">
      <alignment vertical="center"/>
    </xf>
    <xf numFmtId="0" fontId="20" fillId="0" borderId="477">
      <alignment horizontal="left" vertical="center"/>
    </xf>
    <xf numFmtId="0" fontId="20" fillId="0" borderId="498">
      <alignment horizontal="left" vertical="center"/>
    </xf>
    <xf numFmtId="0" fontId="263" fillId="61" borderId="481" applyNumberFormat="0" applyAlignment="0" applyProtection="0"/>
    <xf numFmtId="0" fontId="413" fillId="73" borderId="536" applyNumberFormat="0" applyAlignment="0" applyProtection="0">
      <alignment vertical="center"/>
    </xf>
    <xf numFmtId="0" fontId="396" fillId="86" borderId="557" applyNumberFormat="0" applyAlignment="0" applyProtection="0"/>
    <xf numFmtId="37" fontId="108" fillId="0" borderId="437" applyAlignment="0"/>
    <xf numFmtId="0" fontId="396" fillId="86" borderId="439" applyNumberFormat="0" applyAlignment="0" applyProtection="0"/>
    <xf numFmtId="0" fontId="20" fillId="0" borderId="441">
      <alignment horizontal="left" vertical="center"/>
    </xf>
    <xf numFmtId="0" fontId="20" fillId="0" borderId="441">
      <alignment horizontal="left" vertical="center"/>
    </xf>
    <xf numFmtId="0" fontId="20" fillId="0" borderId="441">
      <alignment horizontal="left" vertical="center"/>
    </xf>
    <xf numFmtId="0" fontId="20" fillId="0" borderId="441">
      <alignment horizontal="left" vertical="center"/>
    </xf>
    <xf numFmtId="0" fontId="20" fillId="0" borderId="567">
      <alignment horizontal="left" vertical="center"/>
    </xf>
    <xf numFmtId="0" fontId="406" fillId="86" borderId="578" applyNumberFormat="0" applyAlignment="0" applyProtection="0">
      <alignment vertical="center"/>
    </xf>
    <xf numFmtId="0" fontId="419" fillId="86" borderId="600" applyNumberFormat="0" applyAlignment="0" applyProtection="0">
      <alignment vertical="center"/>
    </xf>
    <xf numFmtId="0" fontId="413" fillId="73" borderId="453" applyNumberFormat="0" applyAlignment="0" applyProtection="0">
      <alignment vertical="center"/>
    </xf>
    <xf numFmtId="0" fontId="20" fillId="0" borderId="491">
      <alignment horizontal="left" vertical="center"/>
    </xf>
    <xf numFmtId="0" fontId="8" fillId="87" borderId="564" applyNumberFormat="0" applyFont="0" applyAlignment="0" applyProtection="0">
      <alignment vertical="center"/>
    </xf>
    <xf numFmtId="0" fontId="263" fillId="61" borderId="502" applyNumberFormat="0" applyAlignment="0" applyProtection="0"/>
    <xf numFmtId="0" fontId="274" fillId="61" borderId="516" applyNumberFormat="0" applyAlignment="0" applyProtection="0"/>
    <xf numFmtId="0" fontId="8" fillId="87" borderId="467" applyNumberFormat="0" applyFont="0" applyAlignment="0" applyProtection="0">
      <alignment vertical="center"/>
    </xf>
    <xf numFmtId="245" fontId="20" fillId="0" borderId="441">
      <alignment horizontal="left" vertical="center"/>
    </xf>
    <xf numFmtId="0" fontId="274" fillId="61" borderId="460" applyNumberFormat="0" applyAlignment="0" applyProtection="0"/>
    <xf numFmtId="3" fontId="9" fillId="2" borderId="538" applyNumberFormat="0" applyFont="0" applyFill="0" applyBorder="0" applyAlignment="0" applyProtection="0">
      <alignment horizontal="center" vertical="center" wrapText="1"/>
    </xf>
    <xf numFmtId="0" fontId="377" fillId="86" borderId="592" applyNumberFormat="0" applyAlignment="0" applyProtection="0"/>
    <xf numFmtId="0" fontId="20" fillId="0" borderId="505">
      <alignment horizontal="left" vertical="center"/>
    </xf>
    <xf numFmtId="0" fontId="419" fillId="86" borderId="489" applyNumberFormat="0" applyAlignment="0" applyProtection="0">
      <alignment vertical="center"/>
    </xf>
    <xf numFmtId="3" fontId="9" fillId="2" borderId="587" applyNumberFormat="0" applyFont="0" applyFill="0" applyBorder="0" applyAlignment="0" applyProtection="0">
      <alignment horizontal="center" vertical="center" wrapText="1"/>
    </xf>
    <xf numFmtId="3" fontId="9" fillId="2" borderId="490" applyNumberFormat="0" applyFont="0" applyFill="0" applyBorder="0" applyAlignment="0" applyProtection="0">
      <alignment horizontal="center" vertical="center" wrapText="1"/>
    </xf>
    <xf numFmtId="0" fontId="20" fillId="0" borderId="552">
      <alignment horizontal="left" vertical="center"/>
    </xf>
    <xf numFmtId="0" fontId="396" fillId="86" borderId="600" applyNumberFormat="0" applyAlignment="0" applyProtection="0"/>
    <xf numFmtId="0" fontId="274" fillId="61" borderId="447" applyNumberFormat="0" applyAlignment="0" applyProtection="0"/>
    <xf numFmtId="0" fontId="274" fillId="61" borderId="460" applyNumberFormat="0" applyAlignment="0" applyProtection="0"/>
    <xf numFmtId="0" fontId="20" fillId="0" borderId="546">
      <alignment horizontal="left" vertical="center"/>
    </xf>
    <xf numFmtId="0" fontId="20" fillId="0" borderId="470">
      <alignment horizontal="left" vertical="center"/>
    </xf>
    <xf numFmtId="0" fontId="413" fillId="73" borderId="515" applyNumberFormat="0" applyAlignment="0" applyProtection="0">
      <alignment vertical="center"/>
    </xf>
    <xf numFmtId="0" fontId="274" fillId="61" borderId="419" applyNumberFormat="0" applyAlignment="0" applyProtection="0"/>
    <xf numFmtId="0" fontId="108" fillId="0" borderId="422">
      <alignment vertical="justify" wrapText="1"/>
    </xf>
    <xf numFmtId="0" fontId="396" fillId="86" borderId="522" applyNumberFormat="0" applyAlignment="0" applyProtection="0"/>
    <xf numFmtId="3" fontId="9" fillId="2" borderId="420" applyNumberFormat="0" applyFont="0" applyFill="0" applyBorder="0" applyAlignment="0" applyProtection="0">
      <alignment horizontal="center" vertical="center" wrapText="1"/>
    </xf>
    <xf numFmtId="0" fontId="413" fillId="73" borderId="495" applyNumberFormat="0" applyAlignment="0" applyProtection="0">
      <alignment vertical="center"/>
    </xf>
    <xf numFmtId="0" fontId="20" fillId="0" borderId="421">
      <alignment horizontal="left" vertical="center"/>
    </xf>
    <xf numFmtId="0" fontId="20" fillId="0" borderId="421">
      <alignment horizontal="left" vertical="center"/>
    </xf>
    <xf numFmtId="0" fontId="20" fillId="0" borderId="421">
      <alignment horizontal="left" vertical="center"/>
    </xf>
    <xf numFmtId="0" fontId="20" fillId="0" borderId="421">
      <alignment horizontal="left" vertical="center"/>
    </xf>
    <xf numFmtId="0" fontId="20" fillId="0" borderId="421">
      <alignment horizontal="left" vertical="center"/>
    </xf>
    <xf numFmtId="0" fontId="20" fillId="0" borderId="421">
      <alignment horizontal="left" vertical="center"/>
    </xf>
    <xf numFmtId="0" fontId="396" fillId="86" borderId="447" applyNumberFormat="0" applyAlignment="0" applyProtection="0"/>
    <xf numFmtId="0" fontId="396" fillId="86" borderId="482" applyNumberFormat="0" applyAlignment="0" applyProtection="0"/>
    <xf numFmtId="0" fontId="108" fillId="0" borderId="533">
      <alignment vertical="justify" wrapText="1"/>
    </xf>
    <xf numFmtId="0" fontId="8" fillId="87" borderId="467" applyNumberFormat="0" applyFont="0" applyAlignment="0" applyProtection="0">
      <alignment vertical="center"/>
    </xf>
    <xf numFmtId="0" fontId="377" fillId="86" borderId="592" applyNumberFormat="0" applyAlignment="0" applyProtection="0"/>
    <xf numFmtId="0" fontId="20" fillId="0" borderId="491">
      <alignment horizontal="left" vertical="center"/>
    </xf>
    <xf numFmtId="0" fontId="274" fillId="61" borderId="572" applyNumberFormat="0" applyAlignment="0" applyProtection="0"/>
    <xf numFmtId="0" fontId="20" fillId="0" borderId="588">
      <alignment horizontal="left" vertical="center"/>
    </xf>
    <xf numFmtId="0" fontId="377" fillId="86" borderId="466" applyNumberFormat="0" applyAlignment="0" applyProtection="0"/>
    <xf numFmtId="0" fontId="413" fillId="73" borderId="578" applyNumberFormat="0" applyAlignment="0" applyProtection="0">
      <alignment vertical="center"/>
    </xf>
    <xf numFmtId="3" fontId="9" fillId="2" borderId="538" applyNumberFormat="0" applyFont="0" applyFill="0" applyBorder="0" applyAlignment="0" applyProtection="0">
      <alignment horizontal="center" vertical="center" wrapText="1"/>
    </xf>
    <xf numFmtId="37" fontId="108" fillId="0" borderId="501" applyAlignment="0"/>
    <xf numFmtId="0" fontId="20" fillId="0" borderId="441">
      <alignment horizontal="left" vertical="center"/>
    </xf>
    <xf numFmtId="3" fontId="9" fillId="2" borderId="566" applyNumberFormat="0" applyFont="0" applyFill="0" applyBorder="0" applyAlignment="0" applyProtection="0">
      <alignment horizontal="center" vertical="center" wrapText="1"/>
    </xf>
    <xf numFmtId="37" fontId="108" fillId="0" borderId="542" applyAlignment="0"/>
    <xf numFmtId="0" fontId="396" fillId="86" borderId="586" applyNumberFormat="0" applyAlignment="0" applyProtection="0"/>
    <xf numFmtId="0" fontId="377" fillId="86" borderId="481" applyNumberFormat="0" applyAlignment="0" applyProtection="0"/>
    <xf numFmtId="0" fontId="396" fillId="86" borderId="468" applyNumberFormat="0" applyAlignment="0" applyProtection="0"/>
    <xf numFmtId="0" fontId="377" fillId="86" borderId="502" applyNumberFormat="0" applyAlignment="0" applyProtection="0"/>
    <xf numFmtId="37" fontId="108" fillId="0" borderId="577" applyAlignment="0"/>
    <xf numFmtId="0" fontId="377" fillId="86" borderId="528" applyNumberFormat="0" applyAlignment="0" applyProtection="0"/>
    <xf numFmtId="0" fontId="419" fillId="86" borderId="550" applyNumberFormat="0" applyAlignment="0" applyProtection="0">
      <alignment vertical="center"/>
    </xf>
    <xf numFmtId="0" fontId="20" fillId="0" borderId="559">
      <alignment horizontal="left" vertical="center"/>
    </xf>
    <xf numFmtId="0" fontId="419" fillId="86" borderId="468" applyNumberFormat="0" applyAlignment="0" applyProtection="0">
      <alignment vertical="center"/>
    </xf>
    <xf numFmtId="0" fontId="377" fillId="86" borderId="488" applyNumberFormat="0" applyAlignment="0" applyProtection="0"/>
    <xf numFmtId="245" fontId="20" fillId="0" borderId="470">
      <alignment horizontal="left" vertical="center"/>
    </xf>
    <xf numFmtId="0" fontId="263" fillId="61" borderId="425" applyNumberFormat="0" applyAlignment="0" applyProtection="0"/>
    <xf numFmtId="245" fontId="20" fillId="0" borderId="524">
      <alignment horizontal="left" vertical="center"/>
    </xf>
    <xf numFmtId="0" fontId="20" fillId="0" borderId="567">
      <alignment horizontal="left" vertical="center"/>
    </xf>
    <xf numFmtId="0" fontId="396" fillId="86" borderId="537" applyNumberFormat="0" applyAlignment="0" applyProtection="0"/>
    <xf numFmtId="0" fontId="377" fillId="86" borderId="495" applyNumberFormat="0" applyAlignment="0" applyProtection="0"/>
    <xf numFmtId="0" fontId="396" fillId="86" borderId="475" applyNumberFormat="0" applyAlignment="0" applyProtection="0"/>
    <xf numFmtId="37" fontId="108" fillId="0" borderId="527" applyAlignment="0"/>
    <xf numFmtId="0" fontId="20" fillId="0" borderId="434">
      <alignment horizontal="left" vertical="center"/>
    </xf>
    <xf numFmtId="0" fontId="20" fillId="0" borderId="498">
      <alignment horizontal="left" vertical="center"/>
    </xf>
    <xf numFmtId="0" fontId="406" fillId="86" borderId="563" applyNumberFormat="0" applyAlignment="0" applyProtection="0">
      <alignment vertical="center"/>
    </xf>
    <xf numFmtId="0" fontId="20" fillId="0" borderId="518">
      <alignment horizontal="left" vertical="center"/>
    </xf>
    <xf numFmtId="0" fontId="20" fillId="0" borderId="449">
      <alignment horizontal="left" vertical="center"/>
    </xf>
    <xf numFmtId="245" fontId="20" fillId="0" borderId="470">
      <alignment horizontal="left" vertical="center"/>
    </xf>
    <xf numFmtId="0" fontId="349" fillId="87" borderId="564" applyNumberFormat="0" applyFont="0" applyAlignment="0" applyProtection="0"/>
    <xf numFmtId="0" fontId="263" fillId="61" borderId="556" applyNumberFormat="0" applyAlignment="0" applyProtection="0"/>
    <xf numFmtId="3" fontId="9" fillId="2" borderId="455" applyNumberFormat="0" applyFont="0" applyFill="0" applyBorder="0" applyAlignment="0" applyProtection="0">
      <alignment horizontal="center" vertical="center" wrapText="1"/>
    </xf>
    <xf numFmtId="0" fontId="419" fillId="86" borderId="544" applyNumberFormat="0" applyAlignment="0" applyProtection="0">
      <alignment vertical="center"/>
    </xf>
    <xf numFmtId="0" fontId="20" fillId="0" borderId="462">
      <alignment horizontal="left" vertical="center"/>
    </xf>
    <xf numFmtId="0" fontId="20" fillId="0" borderId="595">
      <alignment horizontal="left" vertical="center"/>
    </xf>
    <xf numFmtId="0" fontId="263" fillId="61" borderId="528" applyNumberFormat="0" applyAlignment="0" applyProtection="0"/>
    <xf numFmtId="0" fontId="20" fillId="0" borderId="552">
      <alignment horizontal="left" vertical="center"/>
    </xf>
    <xf numFmtId="0" fontId="412" fillId="0" borderId="534" applyNumberFormat="0" applyFill="0" applyAlignment="0" applyProtection="0">
      <alignment vertical="center"/>
    </xf>
    <xf numFmtId="0" fontId="396" fillId="86" borderId="503" applyNumberFormat="0" applyAlignment="0" applyProtection="0"/>
    <xf numFmtId="0" fontId="406" fillId="86" borderId="438" applyNumberFormat="0" applyAlignment="0" applyProtection="0">
      <alignment vertical="center"/>
    </xf>
    <xf numFmtId="0" fontId="263" fillId="61" borderId="453" applyNumberFormat="0" applyAlignment="0" applyProtection="0"/>
    <xf numFmtId="0" fontId="20" fillId="0" borderId="559">
      <alignment horizontal="left" vertical="center"/>
    </xf>
    <xf numFmtId="0" fontId="406" fillId="86" borderId="396" applyNumberFormat="0" applyAlignment="0" applyProtection="0">
      <alignment vertical="center"/>
    </xf>
    <xf numFmtId="0" fontId="8" fillId="87" borderId="368" applyNumberFormat="0" applyFont="0" applyAlignment="0" applyProtection="0">
      <alignment vertical="center"/>
    </xf>
    <xf numFmtId="0" fontId="8" fillId="52" borderId="467" applyNumberFormat="0" applyFont="0" applyAlignment="0" applyProtection="0"/>
    <xf numFmtId="0" fontId="349" fillId="87" borderId="446" applyNumberFormat="0" applyFont="0" applyAlignment="0" applyProtection="0"/>
    <xf numFmtId="0" fontId="396" fillId="86" borderId="544" applyNumberFormat="0" applyAlignment="0" applyProtection="0"/>
    <xf numFmtId="3" fontId="9" fillId="2" borderId="573" applyNumberFormat="0" applyFont="0" applyFill="0" applyBorder="0" applyAlignment="0" applyProtection="0">
      <alignment horizontal="center" vertical="center" wrapText="1"/>
    </xf>
    <xf numFmtId="3" fontId="9" fillId="2" borderId="483" applyNumberFormat="0" applyFont="0" applyFill="0" applyBorder="0" applyAlignment="0" applyProtection="0">
      <alignment horizontal="center" vertical="center" wrapText="1"/>
    </xf>
    <xf numFmtId="0" fontId="413" fillId="73" borderId="571" applyNumberFormat="0" applyAlignment="0" applyProtection="0">
      <alignment vertical="center"/>
    </xf>
    <xf numFmtId="0" fontId="20" fillId="0" borderId="559">
      <alignment horizontal="left" vertical="center"/>
    </xf>
    <xf numFmtId="0" fontId="396" fillId="86" borderId="432" applyNumberFormat="0" applyAlignment="0" applyProtection="0"/>
    <xf numFmtId="0" fontId="419" fillId="86" borderId="468" applyNumberFormat="0" applyAlignment="0" applyProtection="0">
      <alignment vertical="center"/>
    </xf>
    <xf numFmtId="0" fontId="413" fillId="73" borderId="396" applyNumberFormat="0" applyAlignment="0" applyProtection="0">
      <alignment vertical="center"/>
    </xf>
    <xf numFmtId="0" fontId="20" fillId="0" borderId="524">
      <alignment horizontal="left" vertical="center"/>
    </xf>
    <xf numFmtId="0" fontId="419" fillId="86" borderId="397" applyNumberFormat="0" applyAlignment="0" applyProtection="0">
      <alignment vertical="center"/>
    </xf>
    <xf numFmtId="37" fontId="108" fillId="0" borderId="480" applyAlignment="0"/>
    <xf numFmtId="0" fontId="274" fillId="61" borderId="530" applyNumberFormat="0" applyAlignment="0" applyProtection="0"/>
    <xf numFmtId="0" fontId="377" fillId="86" borderId="425" applyNumberFormat="0" applyAlignment="0" applyProtection="0"/>
    <xf numFmtId="0" fontId="20" fillId="0" borderId="491">
      <alignment horizontal="left" vertical="center"/>
    </xf>
    <xf numFmtId="0" fontId="20" fillId="0" borderId="441">
      <alignment horizontal="left" vertical="center"/>
    </xf>
    <xf numFmtId="0" fontId="108" fillId="0" borderId="442">
      <alignment vertical="justify" wrapText="1"/>
    </xf>
    <xf numFmtId="37" fontId="108" fillId="0" borderId="514" applyAlignment="0"/>
    <xf numFmtId="37" fontId="108" fillId="0" borderId="542" applyAlignment="0"/>
    <xf numFmtId="37" fontId="108" fillId="0" borderId="584" applyAlignment="0"/>
    <xf numFmtId="0" fontId="406" fillId="86" borderId="474" applyNumberFormat="0" applyAlignment="0" applyProtection="0">
      <alignment vertical="center"/>
    </xf>
    <xf numFmtId="0" fontId="108" fillId="0" borderId="560">
      <alignment vertical="justify" wrapText="1"/>
    </xf>
    <xf numFmtId="0" fontId="396" fillId="86" borderId="432" applyNumberFormat="0" applyAlignment="0" applyProtection="0"/>
    <xf numFmtId="245" fontId="20" fillId="0" borderId="441">
      <alignment horizontal="left" vertical="center"/>
    </xf>
    <xf numFmtId="0" fontId="20" fillId="0" borderId="434">
      <alignment horizontal="left" vertical="center"/>
    </xf>
    <xf numFmtId="0" fontId="20" fillId="0" borderId="470">
      <alignment horizontal="left" vertical="center"/>
    </xf>
    <xf numFmtId="0" fontId="20" fillId="0" borderId="434">
      <alignment horizontal="left" vertical="center"/>
    </xf>
    <xf numFmtId="0" fontId="20" fillId="0" borderId="434">
      <alignment horizontal="left" vertical="center"/>
    </xf>
    <xf numFmtId="0" fontId="20" fillId="0" borderId="434">
      <alignment horizontal="left" vertical="center"/>
    </xf>
    <xf numFmtId="0" fontId="274" fillId="61" borderId="579" applyNumberFormat="0" applyAlignment="0" applyProtection="0"/>
    <xf numFmtId="0" fontId="274" fillId="61" borderId="439" applyNumberFormat="0" applyAlignment="0" applyProtection="0"/>
    <xf numFmtId="0" fontId="8" fillId="52" borderId="467" applyNumberFormat="0" applyFont="0" applyAlignment="0" applyProtection="0"/>
    <xf numFmtId="37" fontId="108" fillId="0" borderId="521" applyAlignment="0"/>
    <xf numFmtId="0" fontId="274" fillId="61" borderId="544" applyNumberFormat="0" applyAlignment="0" applyProtection="0"/>
    <xf numFmtId="0" fontId="20" fillId="0" borderId="462">
      <alignment horizontal="left" vertical="center"/>
    </xf>
    <xf numFmtId="3" fontId="9" fillId="2" borderId="566" applyNumberFormat="0" applyFont="0" applyFill="0" applyBorder="0" applyAlignment="0" applyProtection="0">
      <alignment horizontal="center" vertical="center" wrapText="1"/>
    </xf>
    <xf numFmtId="0" fontId="20" fillId="0" borderId="415">
      <alignment horizontal="left" vertical="center"/>
    </xf>
    <xf numFmtId="0" fontId="20" fillId="0" borderId="415">
      <alignment horizontal="left" vertical="center"/>
    </xf>
    <xf numFmtId="0" fontId="20" fillId="0" borderId="415">
      <alignment horizontal="left" vertical="center"/>
    </xf>
    <xf numFmtId="0" fontId="20" fillId="0" borderId="415">
      <alignment horizontal="left" vertical="center"/>
    </xf>
    <xf numFmtId="0" fontId="412" fillId="0" borderId="451" applyNumberFormat="0" applyFill="0" applyAlignment="0" applyProtection="0">
      <alignment vertical="center"/>
    </xf>
    <xf numFmtId="0" fontId="20" fillId="0" borderId="552">
      <alignment horizontal="left" vertical="center"/>
    </xf>
    <xf numFmtId="3" fontId="9" fillId="2" borderId="476" applyNumberFormat="0" applyFont="0" applyFill="0" applyBorder="0" applyAlignment="0" applyProtection="0">
      <alignment horizontal="center" vertical="center" wrapText="1"/>
    </xf>
    <xf numFmtId="0" fontId="396" fillId="86" borderId="522" applyNumberFormat="0" applyAlignment="0" applyProtection="0"/>
    <xf numFmtId="0" fontId="406" fillId="86" borderId="438" applyNumberFormat="0" applyAlignment="0" applyProtection="0">
      <alignment vertical="center"/>
    </xf>
    <xf numFmtId="0" fontId="349" fillId="87" borderId="529" applyNumberFormat="0" applyFont="0" applyAlignment="0" applyProtection="0"/>
    <xf numFmtId="3" fontId="9" fillId="2" borderId="440" applyNumberFormat="0" applyFont="0" applyFill="0" applyBorder="0" applyAlignment="0" applyProtection="0">
      <alignment horizontal="center" vertical="center" wrapText="1"/>
    </xf>
    <xf numFmtId="0" fontId="20" fillId="0" borderId="559">
      <alignment horizontal="left" vertical="center"/>
    </xf>
    <xf numFmtId="0" fontId="108" fillId="0" borderId="560">
      <alignment vertical="justify" wrapText="1"/>
    </xf>
    <xf numFmtId="0" fontId="20" fillId="0" borderId="441">
      <alignment horizontal="left" vertical="center"/>
    </xf>
    <xf numFmtId="0" fontId="396" fillId="86" borderId="496" applyNumberFormat="0" applyAlignment="0" applyProtection="0"/>
    <xf numFmtId="0" fontId="20" fillId="0" borderId="588">
      <alignment horizontal="left" vertical="center"/>
    </xf>
    <xf numFmtId="0" fontId="377" fillId="86" borderId="563" applyNumberFormat="0" applyAlignment="0" applyProtection="0"/>
    <xf numFmtId="0" fontId="263" fillId="61" borderId="466" applyNumberFormat="0" applyAlignment="0" applyProtection="0"/>
    <xf numFmtId="0" fontId="263" fillId="61" borderId="543" applyNumberFormat="0" applyAlignment="0" applyProtection="0"/>
    <xf numFmtId="0" fontId="20" fillId="0" borderId="574">
      <alignment horizontal="left" vertical="center"/>
    </xf>
    <xf numFmtId="0" fontId="263" fillId="61" borderId="571" applyNumberFormat="0" applyAlignment="0" applyProtection="0"/>
    <xf numFmtId="0" fontId="413" fillId="73" borderId="474" applyNumberFormat="0" applyAlignment="0" applyProtection="0">
      <alignment vertical="center"/>
    </xf>
    <xf numFmtId="0" fontId="20" fillId="0" borderId="491">
      <alignment horizontal="left" vertical="center"/>
    </xf>
    <xf numFmtId="0" fontId="20" fillId="0" borderId="415">
      <alignment horizontal="left" vertical="center"/>
    </xf>
    <xf numFmtId="0" fontId="20" fillId="0" borderId="518">
      <alignment horizontal="left" vertical="center"/>
    </xf>
    <xf numFmtId="0" fontId="20" fillId="0" borderId="462">
      <alignment horizontal="left" vertical="center"/>
    </xf>
    <xf numFmtId="0" fontId="406" fillId="86" borderId="495" applyNumberFormat="0" applyAlignment="0" applyProtection="0">
      <alignment vertical="center"/>
    </xf>
    <xf numFmtId="245" fontId="20" fillId="0" borderId="462">
      <alignment horizontal="left" vertical="center"/>
    </xf>
    <xf numFmtId="0" fontId="263" fillId="61" borderId="466" applyNumberFormat="0" applyAlignment="0" applyProtection="0"/>
    <xf numFmtId="3" fontId="9" fillId="2" borderId="504" applyNumberFormat="0" applyFont="0" applyFill="0" applyBorder="0" applyAlignment="0" applyProtection="0">
      <alignment horizontal="center" vertical="center" wrapText="1"/>
    </xf>
    <xf numFmtId="3" fontId="9" fillId="2" borderId="420" applyNumberFormat="0" applyFont="0" applyFill="0" applyBorder="0" applyAlignment="0" applyProtection="0">
      <alignment horizontal="center" vertical="center" wrapText="1"/>
    </xf>
    <xf numFmtId="0" fontId="274" fillId="61" borderId="600" applyNumberFormat="0" applyAlignment="0" applyProtection="0"/>
    <xf numFmtId="0" fontId="377" fillId="86" borderId="536" applyNumberFormat="0" applyAlignment="0" applyProtection="0"/>
    <xf numFmtId="0" fontId="108" fillId="0" borderId="525">
      <alignment vertical="justify" wrapText="1"/>
    </xf>
    <xf numFmtId="0" fontId="413" fillId="73" borderId="592" applyNumberFormat="0" applyAlignment="0" applyProtection="0">
      <alignment vertical="center"/>
    </xf>
    <xf numFmtId="0" fontId="396" fillId="86" borderId="468" applyNumberFormat="0" applyAlignment="0" applyProtection="0"/>
    <xf numFmtId="0" fontId="377" fillId="86" borderId="488" applyNumberFormat="0" applyAlignment="0" applyProtection="0"/>
    <xf numFmtId="0" fontId="20" fillId="0" borderId="456">
      <alignment horizontal="left" vertical="center"/>
    </xf>
    <xf numFmtId="0" fontId="396" fillId="86" borderId="496" applyNumberFormat="0" applyAlignment="0" applyProtection="0"/>
    <xf numFmtId="0" fontId="396" fillId="86" borderId="419" applyNumberFormat="0" applyAlignment="0" applyProtection="0"/>
    <xf numFmtId="0" fontId="274" fillId="61" borderId="482" applyNumberFormat="0" applyAlignment="0" applyProtection="0"/>
    <xf numFmtId="0" fontId="20" fillId="0" borderId="574">
      <alignment horizontal="left" vertical="center"/>
    </xf>
    <xf numFmtId="0" fontId="263" fillId="61" borderId="585" applyNumberFormat="0" applyAlignment="0" applyProtection="0"/>
    <xf numFmtId="0" fontId="406" fillId="86" borderId="543" applyNumberFormat="0" applyAlignment="0" applyProtection="0">
      <alignment vertical="center"/>
    </xf>
    <xf numFmtId="0" fontId="349" fillId="87" borderId="564" applyNumberFormat="0" applyFont="0" applyAlignment="0" applyProtection="0"/>
    <xf numFmtId="0" fontId="412" fillId="0" borderId="548" applyNumberFormat="0" applyFill="0" applyAlignment="0" applyProtection="0">
      <alignment vertical="center"/>
    </xf>
    <xf numFmtId="0" fontId="406" fillId="86" borderId="481" applyNumberFormat="0" applyAlignment="0" applyProtection="0">
      <alignment vertical="center"/>
    </xf>
    <xf numFmtId="0" fontId="377" fillId="86" borderId="592" applyNumberFormat="0" applyAlignment="0" applyProtection="0"/>
    <xf numFmtId="0" fontId="413" fillId="73" borderId="515" applyNumberFormat="0" applyAlignment="0" applyProtection="0">
      <alignment vertical="center"/>
    </xf>
    <xf numFmtId="0" fontId="108" fillId="0" borderId="533">
      <alignment vertical="justify" wrapText="1"/>
    </xf>
    <xf numFmtId="0" fontId="263" fillId="61" borderId="453" applyNumberFormat="0" applyAlignment="0" applyProtection="0"/>
    <xf numFmtId="0" fontId="406" fillId="86" borderId="585" applyNumberFormat="0" applyAlignment="0" applyProtection="0">
      <alignment vertical="center"/>
    </xf>
    <xf numFmtId="0" fontId="377" fillId="86" borderId="445" applyNumberFormat="0" applyAlignment="0" applyProtection="0"/>
    <xf numFmtId="37" fontId="108" fillId="0" borderId="549" applyAlignment="0"/>
    <xf numFmtId="0" fontId="20" fillId="0" borderId="470">
      <alignment horizontal="left" vertical="center"/>
    </xf>
    <xf numFmtId="0" fontId="20" fillId="0" borderId="484">
      <alignment horizontal="left" vertical="center"/>
    </xf>
    <xf numFmtId="0" fontId="20" fillId="0" borderId="491">
      <alignment horizontal="left" vertical="center"/>
    </xf>
    <xf numFmtId="0" fontId="396" fillId="86" borderId="530" applyNumberFormat="0" applyAlignment="0" applyProtection="0"/>
    <xf numFmtId="0" fontId="396" fillId="86" borderId="565" applyNumberFormat="0" applyAlignment="0" applyProtection="0"/>
    <xf numFmtId="0" fontId="413" fillId="73" borderId="453" applyNumberFormat="0" applyAlignment="0" applyProtection="0">
      <alignment vertical="center"/>
    </xf>
    <xf numFmtId="0" fontId="419" fillId="86" borderId="496" applyNumberFormat="0" applyAlignment="0" applyProtection="0">
      <alignment vertical="center"/>
    </xf>
    <xf numFmtId="0" fontId="377" fillId="86" borderId="466" applyNumberFormat="0" applyAlignment="0" applyProtection="0"/>
    <xf numFmtId="37" fontId="108" fillId="0" borderId="501" applyAlignment="0"/>
    <xf numFmtId="3" fontId="9" fillId="2" borderId="531" applyNumberFormat="0" applyFont="0" applyFill="0" applyBorder="0" applyAlignment="0" applyProtection="0">
      <alignment horizontal="center" vertical="center" wrapText="1"/>
    </xf>
    <xf numFmtId="0" fontId="20" fillId="0" borderId="595">
      <alignment horizontal="left" vertical="center"/>
    </xf>
    <xf numFmtId="37" fontId="108" fillId="0" borderId="431" applyAlignment="0"/>
    <xf numFmtId="0" fontId="377" fillId="86" borderId="563" applyNumberFormat="0" applyAlignment="0" applyProtection="0"/>
    <xf numFmtId="0" fontId="406" fillId="86" borderId="445" applyNumberFormat="0" applyAlignment="0" applyProtection="0">
      <alignment vertical="center"/>
    </xf>
    <xf numFmtId="0" fontId="413" fillId="73" borderId="585" applyNumberFormat="0" applyAlignment="0" applyProtection="0">
      <alignment vertical="center"/>
    </xf>
    <xf numFmtId="3" fontId="9" fillId="2" borderId="580" applyNumberFormat="0" applyFont="0" applyFill="0" applyBorder="0" applyAlignment="0" applyProtection="0">
      <alignment horizontal="center" vertical="center" wrapText="1"/>
    </xf>
    <xf numFmtId="0" fontId="20" fillId="0" borderId="470">
      <alignment horizontal="left" vertical="center"/>
    </xf>
    <xf numFmtId="0" fontId="396" fillId="86" borderId="419" applyNumberFormat="0" applyAlignment="0" applyProtection="0"/>
    <xf numFmtId="0" fontId="412" fillId="0" borderId="443" applyNumberFormat="0" applyFill="0" applyAlignment="0" applyProtection="0">
      <alignment vertical="center"/>
    </xf>
    <xf numFmtId="0" fontId="263" fillId="61" borderId="466" applyNumberFormat="0" applyAlignment="0" applyProtection="0"/>
    <xf numFmtId="0" fontId="274" fillId="61" borderId="489" applyNumberFormat="0" applyAlignment="0" applyProtection="0"/>
    <xf numFmtId="0" fontId="396" fillId="86" borderId="557" applyNumberFormat="0" applyAlignment="0" applyProtection="0"/>
    <xf numFmtId="3" fontId="9" fillId="2" borderId="594" applyNumberFormat="0" applyFont="0" applyFill="0" applyBorder="0" applyAlignment="0" applyProtection="0">
      <alignment horizontal="center" vertical="center" wrapText="1"/>
    </xf>
    <xf numFmtId="0" fontId="274" fillId="61" borderId="530" applyNumberFormat="0" applyAlignment="0" applyProtection="0"/>
    <xf numFmtId="0" fontId="274" fillId="61" borderId="579" applyNumberFormat="0" applyAlignment="0" applyProtection="0"/>
    <xf numFmtId="0" fontId="406" fillId="86" borderId="571" applyNumberFormat="0" applyAlignment="0" applyProtection="0">
      <alignment vertical="center"/>
    </xf>
    <xf numFmtId="0" fontId="396" fillId="86" borderId="482" applyNumberFormat="0" applyAlignment="0" applyProtection="0"/>
    <xf numFmtId="0" fontId="20" fillId="0" borderId="498">
      <alignment horizontal="left" vertical="center"/>
    </xf>
    <xf numFmtId="0" fontId="20" fillId="0" borderId="505">
      <alignment horizontal="left" vertical="center"/>
    </xf>
    <xf numFmtId="0" fontId="419" fillId="86" borderId="579" applyNumberFormat="0" applyAlignment="0" applyProtection="0">
      <alignment vertical="center"/>
    </xf>
    <xf numFmtId="0" fontId="377" fillId="86" borderId="571" applyNumberFormat="0" applyAlignment="0" applyProtection="0"/>
    <xf numFmtId="37" fontId="108" fillId="0" borderId="444" applyAlignment="0"/>
    <xf numFmtId="3" fontId="9" fillId="2" borderId="427" applyNumberFormat="0" applyFont="0" applyFill="0" applyBorder="0" applyAlignment="0" applyProtection="0">
      <alignment horizontal="center" vertical="center" wrapText="1"/>
    </xf>
    <xf numFmtId="37" fontId="108" fillId="0" borderId="591" applyAlignment="0"/>
    <xf numFmtId="0" fontId="20" fillId="0" borderId="546">
      <alignment horizontal="left" vertical="center"/>
    </xf>
    <xf numFmtId="0" fontId="377" fillId="86" borderId="556" applyNumberFormat="0" applyAlignment="0" applyProtection="0"/>
    <xf numFmtId="0" fontId="396" fillId="86" borderId="489" applyNumberFormat="0" applyAlignment="0" applyProtection="0"/>
    <xf numFmtId="0" fontId="274" fillId="61" borderId="496" applyNumberFormat="0" applyAlignment="0" applyProtection="0"/>
    <xf numFmtId="0" fontId="8" fillId="87" borderId="467" applyNumberFormat="0" applyFont="0" applyAlignment="0" applyProtection="0">
      <alignment vertical="center"/>
    </xf>
    <xf numFmtId="3" fontId="9" fillId="2" borderId="414" applyNumberFormat="0" applyFont="0" applyFill="0" applyBorder="0" applyAlignment="0" applyProtection="0">
      <alignment horizontal="center" vertical="center" wrapText="1"/>
    </xf>
    <xf numFmtId="0" fontId="20" fillId="0" borderId="434">
      <alignment horizontal="left" vertical="center"/>
    </xf>
    <xf numFmtId="0" fontId="263" fillId="61" borderId="563" applyNumberFormat="0" applyAlignment="0" applyProtection="0"/>
    <xf numFmtId="0" fontId="20" fillId="0" borderId="505">
      <alignment horizontal="left" vertical="center"/>
    </xf>
    <xf numFmtId="0" fontId="377" fillId="86" borderId="571" applyNumberFormat="0" applyAlignment="0" applyProtection="0"/>
    <xf numFmtId="3" fontId="9" fillId="2" borderId="523" applyNumberFormat="0" applyFont="0" applyFill="0" applyBorder="0" applyAlignment="0" applyProtection="0">
      <alignment horizontal="center" vertical="center" wrapText="1"/>
    </xf>
    <xf numFmtId="0" fontId="263" fillId="61" borderId="536" applyNumberFormat="0" applyAlignment="0" applyProtection="0"/>
    <xf numFmtId="0" fontId="263" fillId="61" borderId="528" applyNumberFormat="0" applyAlignment="0" applyProtection="0"/>
    <xf numFmtId="0" fontId="406" fillId="86" borderId="556" applyNumberFormat="0" applyAlignment="0" applyProtection="0">
      <alignment vertical="center"/>
    </xf>
    <xf numFmtId="0" fontId="20" fillId="0" borderId="470">
      <alignment horizontal="left" vertical="center"/>
    </xf>
    <xf numFmtId="0" fontId="20" fillId="0" borderId="518">
      <alignment horizontal="left" vertical="center"/>
    </xf>
    <xf numFmtId="0" fontId="20" fillId="0" borderId="559">
      <alignment horizontal="left" vertical="center"/>
    </xf>
    <xf numFmtId="0" fontId="20" fillId="0" borderId="524">
      <alignment horizontal="left" vertical="center"/>
    </xf>
    <xf numFmtId="0" fontId="20" fillId="0" borderId="539">
      <alignment horizontal="left" vertical="center"/>
    </xf>
    <xf numFmtId="0" fontId="20" fillId="0" borderId="524">
      <alignment horizontal="left" vertical="center"/>
    </xf>
    <xf numFmtId="0" fontId="20" fillId="0" borderId="498">
      <alignment horizontal="left" vertical="center"/>
    </xf>
    <xf numFmtId="0" fontId="377" fillId="86" borderId="438" applyNumberFormat="0" applyAlignment="0" applyProtection="0"/>
    <xf numFmtId="0" fontId="274" fillId="61" borderId="419" applyNumberFormat="0" applyAlignment="0" applyProtection="0"/>
    <xf numFmtId="0" fontId="20" fillId="0" borderId="539">
      <alignment horizontal="left" vertical="center"/>
    </xf>
    <xf numFmtId="0" fontId="20" fillId="0" borderId="470">
      <alignment horizontal="left" vertical="center"/>
    </xf>
    <xf numFmtId="37" fontId="108" fillId="0" borderId="465" applyAlignment="0"/>
    <xf numFmtId="0" fontId="377" fillId="86" borderId="556" applyNumberFormat="0" applyAlignment="0" applyProtection="0"/>
    <xf numFmtId="37" fontId="108" fillId="0" borderId="402" applyAlignment="0"/>
    <xf numFmtId="0" fontId="413" fillId="73" borderId="528" applyNumberFormat="0" applyAlignment="0" applyProtection="0">
      <alignment vertical="center"/>
    </xf>
    <xf numFmtId="0" fontId="412" fillId="0" borderId="520" applyNumberFormat="0" applyFill="0" applyAlignment="0" applyProtection="0">
      <alignment vertical="center"/>
    </xf>
    <xf numFmtId="37" fontId="108" fillId="0" borderId="452" applyAlignment="0"/>
    <xf numFmtId="0" fontId="349" fillId="87" borderId="529" applyNumberFormat="0" applyFont="0" applyAlignment="0" applyProtection="0"/>
    <xf numFmtId="0" fontId="20" fillId="0" borderId="567">
      <alignment horizontal="left" vertical="center"/>
    </xf>
    <xf numFmtId="0" fontId="406" fillId="86" borderId="466" applyNumberFormat="0" applyAlignment="0" applyProtection="0">
      <alignment vertical="center"/>
    </xf>
    <xf numFmtId="0" fontId="413" fillId="73" borderId="474" applyNumberFormat="0" applyAlignment="0" applyProtection="0">
      <alignment vertical="center"/>
    </xf>
    <xf numFmtId="0" fontId="412" fillId="0" borderId="458" applyNumberFormat="0" applyFill="0" applyAlignment="0" applyProtection="0">
      <alignment vertical="center"/>
    </xf>
    <xf numFmtId="3" fontId="9" fillId="2" borderId="448" applyNumberFormat="0" applyFont="0" applyFill="0" applyBorder="0" applyAlignment="0" applyProtection="0">
      <alignment horizontal="center" vertical="center" wrapText="1"/>
    </xf>
    <xf numFmtId="0" fontId="413" fillId="73" borderId="502" applyNumberFormat="0" applyAlignment="0" applyProtection="0">
      <alignment vertical="center"/>
    </xf>
    <xf numFmtId="0" fontId="419" fillId="86" borderId="447" applyNumberFormat="0" applyAlignment="0" applyProtection="0">
      <alignment vertical="center"/>
    </xf>
    <xf numFmtId="0" fontId="8" fillId="52" borderId="446" applyNumberFormat="0" applyFont="0" applyAlignment="0" applyProtection="0"/>
    <xf numFmtId="37" fontId="108" fillId="0" borderId="535" applyAlignment="0"/>
    <xf numFmtId="0" fontId="20" fillId="0" borderId="546">
      <alignment horizontal="left" vertical="center"/>
    </xf>
    <xf numFmtId="0" fontId="20" fillId="0" borderId="491">
      <alignment horizontal="left" vertical="center"/>
    </xf>
    <xf numFmtId="0" fontId="20" fillId="0" borderId="484">
      <alignment horizontal="left" vertical="center"/>
    </xf>
    <xf numFmtId="0" fontId="413" fillId="73" borderId="578" applyNumberFormat="0" applyAlignment="0" applyProtection="0">
      <alignment vertical="center"/>
    </xf>
    <xf numFmtId="3" fontId="9" fillId="2" borderId="440" applyNumberFormat="0" applyFont="0" applyFill="0" applyBorder="0" applyAlignment="0" applyProtection="0">
      <alignment horizontal="center" vertical="center" wrapText="1"/>
    </xf>
    <xf numFmtId="3" fontId="9" fillId="2" borderId="404" applyNumberFormat="0" applyFont="0" applyFill="0" applyBorder="0" applyAlignment="0" applyProtection="0">
      <alignment horizontal="center" vertical="center" wrapText="1"/>
    </xf>
    <xf numFmtId="0" fontId="263" fillId="61" borderId="599" applyNumberFormat="0" applyAlignment="0" applyProtection="0"/>
    <xf numFmtId="0" fontId="419" fillId="86" borderId="537" applyNumberFormat="0" applyAlignment="0" applyProtection="0">
      <alignment vertical="center"/>
    </xf>
    <xf numFmtId="37" fontId="108" fillId="0" borderId="444" applyAlignment="0"/>
    <xf numFmtId="0" fontId="274" fillId="61" borderId="482" applyNumberFormat="0" applyAlignment="0" applyProtection="0"/>
    <xf numFmtId="0" fontId="406" fillId="86" borderId="488" applyNumberFormat="0" applyAlignment="0" applyProtection="0">
      <alignment vertical="center"/>
    </xf>
    <xf numFmtId="3" fontId="9" fillId="2" borderId="490" applyNumberFormat="0" applyFont="0" applyFill="0" applyBorder="0" applyAlignment="0" applyProtection="0">
      <alignment horizontal="center" vertical="center" wrapText="1"/>
    </xf>
    <xf numFmtId="0" fontId="20" fillId="0" borderId="559">
      <alignment horizontal="left" vertical="center"/>
    </xf>
    <xf numFmtId="0" fontId="406" fillId="86" borderId="528" applyNumberFormat="0" applyAlignment="0" applyProtection="0">
      <alignment vertical="center"/>
    </xf>
    <xf numFmtId="0" fontId="377" fillId="86" borderId="396" applyNumberFormat="0" applyAlignment="0" applyProtection="0"/>
    <xf numFmtId="37" fontId="108" fillId="0" borderId="465" applyAlignment="0"/>
    <xf numFmtId="0" fontId="396" fillId="86" borderId="489" applyNumberFormat="0" applyAlignment="0" applyProtection="0"/>
    <xf numFmtId="0" fontId="274" fillId="61" borderId="544" applyNumberFormat="0" applyAlignment="0" applyProtection="0"/>
    <xf numFmtId="0" fontId="274" fillId="61" borderId="522" applyNumberFormat="0" applyAlignment="0" applyProtection="0"/>
    <xf numFmtId="0" fontId="263" fillId="61" borderId="488" applyNumberFormat="0" applyAlignment="0" applyProtection="0"/>
    <xf numFmtId="37" fontId="108" fillId="0" borderId="431" applyAlignment="0"/>
    <xf numFmtId="0" fontId="20" fillId="0" borderId="539">
      <alignment horizontal="left" vertical="center"/>
    </xf>
    <xf numFmtId="0" fontId="419" fillId="86" borderId="426" applyNumberFormat="0" applyAlignment="0" applyProtection="0">
      <alignment vertical="center"/>
    </xf>
    <xf numFmtId="0" fontId="413" fillId="73" borderId="425" applyNumberFormat="0" applyAlignment="0" applyProtection="0">
      <alignment vertical="center"/>
    </xf>
    <xf numFmtId="0" fontId="274" fillId="61" borderId="593" applyNumberFormat="0" applyAlignment="0" applyProtection="0"/>
    <xf numFmtId="0" fontId="263" fillId="61" borderId="599" applyNumberFormat="0" applyAlignment="0" applyProtection="0"/>
    <xf numFmtId="0" fontId="419" fillId="86" borderId="600" applyNumberFormat="0" applyAlignment="0" applyProtection="0">
      <alignment vertical="center"/>
    </xf>
    <xf numFmtId="37" fontId="108" fillId="0" borderId="437" applyAlignment="0"/>
    <xf numFmtId="0" fontId="413" fillId="73" borderId="543" applyNumberFormat="0" applyAlignment="0" applyProtection="0">
      <alignment vertical="center"/>
    </xf>
    <xf numFmtId="0" fontId="419" fillId="86" borderId="489" applyNumberFormat="0" applyAlignment="0" applyProtection="0">
      <alignment vertical="center"/>
    </xf>
    <xf numFmtId="0" fontId="349" fillId="87" borderId="368" applyNumberFormat="0" applyFont="0" applyAlignment="0" applyProtection="0"/>
    <xf numFmtId="0" fontId="396" fillId="86" borderId="397" applyNumberFormat="0" applyAlignment="0" applyProtection="0"/>
    <xf numFmtId="0" fontId="20" fillId="0" borderId="581">
      <alignment horizontal="left" vertical="center"/>
    </xf>
    <xf numFmtId="0" fontId="377" fillId="86" borderId="578" applyNumberFormat="0" applyAlignment="0" applyProtection="0"/>
    <xf numFmtId="0" fontId="20" fillId="0" borderId="552">
      <alignment horizontal="left" vertical="center"/>
    </xf>
    <xf numFmtId="0" fontId="20" fillId="0" borderId="581">
      <alignment horizontal="left" vertical="center"/>
    </xf>
    <xf numFmtId="0" fontId="20" fillId="0" borderId="456">
      <alignment horizontal="left" vertical="center"/>
    </xf>
    <xf numFmtId="3" fontId="9" fillId="2" borderId="440" applyNumberFormat="0" applyFont="0" applyFill="0" applyBorder="0" applyAlignment="0" applyProtection="0">
      <alignment horizontal="center" vertical="center" wrapText="1"/>
    </xf>
    <xf numFmtId="0" fontId="419" fillId="86" borderId="439" applyNumberFormat="0" applyAlignment="0" applyProtection="0">
      <alignment vertical="center"/>
    </xf>
    <xf numFmtId="3" fontId="9" fillId="2" borderId="573" applyNumberFormat="0" applyFont="0" applyFill="0" applyBorder="0" applyAlignment="0" applyProtection="0">
      <alignment horizontal="center" vertical="center" wrapText="1"/>
    </xf>
    <xf numFmtId="0" fontId="406" fillId="86" borderId="445" applyNumberFormat="0" applyAlignment="0" applyProtection="0">
      <alignment vertical="center"/>
    </xf>
    <xf numFmtId="3" fontId="9" fillId="2" borderId="504" applyNumberFormat="0" applyFont="0" applyFill="0" applyBorder="0" applyAlignment="0" applyProtection="0">
      <alignment horizontal="center" vertical="center" wrapText="1"/>
    </xf>
    <xf numFmtId="0" fontId="377" fillId="86" borderId="536" applyNumberFormat="0" applyAlignment="0" applyProtection="0"/>
    <xf numFmtId="0" fontId="20" fillId="0" borderId="415">
      <alignment horizontal="left" vertical="center"/>
    </xf>
    <xf numFmtId="0" fontId="419" fillId="86" borderId="593" applyNumberFormat="0" applyAlignment="0" applyProtection="0">
      <alignment vertical="center"/>
    </xf>
    <xf numFmtId="0" fontId="8" fillId="52" borderId="529" applyNumberFormat="0" applyFont="0" applyAlignment="0" applyProtection="0"/>
    <xf numFmtId="0" fontId="20" fillId="0" borderId="559">
      <alignment horizontal="left" vertical="center"/>
    </xf>
    <xf numFmtId="0" fontId="20" fillId="0" borderId="477">
      <alignment horizontal="left" vertical="center"/>
    </xf>
    <xf numFmtId="0" fontId="419" fillId="86" borderId="522" applyNumberFormat="0" applyAlignment="0" applyProtection="0">
      <alignment vertical="center"/>
    </xf>
    <xf numFmtId="0" fontId="20" fillId="0" borderId="546">
      <alignment horizontal="left" vertical="center"/>
    </xf>
    <xf numFmtId="0" fontId="263" fillId="61" borderId="578" applyNumberFormat="0" applyAlignment="0" applyProtection="0"/>
    <xf numFmtId="0" fontId="377" fillId="86" borderId="515" applyNumberFormat="0" applyAlignment="0" applyProtection="0"/>
    <xf numFmtId="0" fontId="419" fillId="86" borderId="503" applyNumberFormat="0" applyAlignment="0" applyProtection="0">
      <alignment vertical="center"/>
    </xf>
    <xf numFmtId="0" fontId="406" fillId="86" borderId="488" applyNumberFormat="0" applyAlignment="0" applyProtection="0">
      <alignment vertical="center"/>
    </xf>
    <xf numFmtId="245" fontId="20" fillId="0" borderId="470">
      <alignment horizontal="left" vertical="center"/>
    </xf>
    <xf numFmtId="0" fontId="412" fillId="0" borderId="561" applyNumberFormat="0" applyFill="0" applyAlignment="0" applyProtection="0">
      <alignment vertical="center"/>
    </xf>
    <xf numFmtId="0" fontId="396" fillId="86" borderId="489" applyNumberFormat="0" applyAlignment="0" applyProtection="0"/>
    <xf numFmtId="0" fontId="20" fillId="0" borderId="505">
      <alignment horizontal="left" vertical="center"/>
    </xf>
    <xf numFmtId="0" fontId="396" fillId="86" borderId="550" applyNumberFormat="0" applyAlignment="0" applyProtection="0"/>
    <xf numFmtId="0" fontId="396" fillId="86" borderId="475" applyNumberFormat="0" applyAlignment="0" applyProtection="0"/>
    <xf numFmtId="0" fontId="406" fillId="86" borderId="453" applyNumberFormat="0" applyAlignment="0" applyProtection="0">
      <alignment vertical="center"/>
    </xf>
    <xf numFmtId="37" fontId="108" fillId="0" borderId="459" applyAlignment="0"/>
    <xf numFmtId="37" fontId="108" fillId="0" borderId="487" applyAlignment="0"/>
    <xf numFmtId="0" fontId="419" fillId="86" borderId="586" applyNumberFormat="0" applyAlignment="0" applyProtection="0">
      <alignment vertical="center"/>
    </xf>
    <xf numFmtId="0" fontId="20" fillId="0" borderId="595">
      <alignment horizontal="left" vertical="center"/>
    </xf>
    <xf numFmtId="0" fontId="419" fillId="86" borderId="454" applyNumberFormat="0" applyAlignment="0" applyProtection="0">
      <alignment vertical="center"/>
    </xf>
    <xf numFmtId="0" fontId="274" fillId="61" borderId="475" applyNumberFormat="0" applyAlignment="0" applyProtection="0"/>
    <xf numFmtId="0" fontId="20" fillId="0" borderId="559">
      <alignment horizontal="left" vertical="center"/>
    </xf>
    <xf numFmtId="0" fontId="419" fillId="86" borderId="482" applyNumberFormat="0" applyAlignment="0" applyProtection="0">
      <alignment vertical="center"/>
    </xf>
    <xf numFmtId="0" fontId="108" fillId="0" borderId="492">
      <alignment vertical="justify" wrapText="1"/>
    </xf>
    <xf numFmtId="0" fontId="377" fillId="86" borderId="445" applyNumberFormat="0" applyAlignment="0" applyProtection="0"/>
    <xf numFmtId="245" fontId="20" fillId="0" borderId="421">
      <alignment horizontal="left" vertical="center"/>
    </xf>
    <xf numFmtId="0" fontId="263" fillId="61" borderId="495" applyNumberFormat="0" applyAlignment="0" applyProtection="0"/>
    <xf numFmtId="0" fontId="8" fillId="87" borderId="446" applyNumberFormat="0" applyFont="0" applyAlignment="0" applyProtection="0">
      <alignment vertical="center"/>
    </xf>
    <xf numFmtId="3" fontId="9" fillId="2" borderId="558" applyNumberFormat="0" applyFont="0" applyFill="0" applyBorder="0" applyAlignment="0" applyProtection="0">
      <alignment horizontal="center" vertical="center" wrapText="1"/>
    </xf>
    <xf numFmtId="0" fontId="396" fillId="86" borderId="460" applyNumberFormat="0" applyAlignment="0" applyProtection="0"/>
    <xf numFmtId="0" fontId="20" fillId="0" borderId="539">
      <alignment horizontal="left" vertical="center"/>
    </xf>
    <xf numFmtId="0" fontId="412" fillId="0" borderId="443" applyNumberFormat="0" applyFill="0" applyAlignment="0" applyProtection="0">
      <alignment vertical="center"/>
    </xf>
    <xf numFmtId="0" fontId="263" fillId="61" borderId="495" applyNumberFormat="0" applyAlignment="0" applyProtection="0"/>
    <xf numFmtId="0" fontId="20" fillId="0" borderId="470">
      <alignment horizontal="left" vertical="center"/>
    </xf>
    <xf numFmtId="0" fontId="263" fillId="61" borderId="438" applyNumberFormat="0" applyAlignment="0" applyProtection="0"/>
    <xf numFmtId="0" fontId="274" fillId="61" borderId="537" applyNumberFormat="0" applyAlignment="0" applyProtection="0"/>
    <xf numFmtId="0" fontId="274" fillId="61" borderId="468" applyNumberFormat="0" applyAlignment="0" applyProtection="0"/>
    <xf numFmtId="0" fontId="20" fillId="0" borderId="532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0" fontId="20" fillId="0" borderId="328">
      <alignment horizontal="left" vertical="center"/>
    </xf>
    <xf numFmtId="37" fontId="108" fillId="0" borderId="521" applyAlignment="0"/>
    <xf numFmtId="0" fontId="108" fillId="0" borderId="372">
      <alignment vertical="justify" wrapText="1"/>
    </xf>
    <xf numFmtId="0" fontId="263" fillId="61" borderId="396" applyNumberFormat="0" applyAlignment="0" applyProtection="0"/>
    <xf numFmtId="0" fontId="274" fillId="61" borderId="397" applyNumberFormat="0" applyAlignment="0" applyProtection="0"/>
    <xf numFmtId="0" fontId="20" fillId="0" borderId="581">
      <alignment horizontal="left" vertical="center"/>
    </xf>
    <xf numFmtId="0" fontId="8" fillId="52" borderId="368" applyNumberFormat="0" applyFont="0" applyAlignment="0" applyProtection="0"/>
    <xf numFmtId="0" fontId="406" fillId="86" borderId="578" applyNumberFormat="0" applyAlignment="0" applyProtection="0">
      <alignment vertical="center"/>
    </xf>
    <xf numFmtId="0" fontId="406" fillId="86" borderId="396" applyNumberFormat="0" applyAlignment="0" applyProtection="0">
      <alignment vertical="center"/>
    </xf>
    <xf numFmtId="0" fontId="8" fillId="87" borderId="368" applyNumberFormat="0" applyFont="0" applyAlignment="0" applyProtection="0">
      <alignment vertical="center"/>
    </xf>
    <xf numFmtId="0" fontId="412" fillId="0" borderId="394" applyNumberFormat="0" applyFill="0" applyAlignment="0" applyProtection="0">
      <alignment vertical="center"/>
    </xf>
    <xf numFmtId="0" fontId="413" fillId="73" borderId="396" applyNumberFormat="0" applyAlignment="0" applyProtection="0">
      <alignment vertical="center"/>
    </xf>
    <xf numFmtId="0" fontId="419" fillId="86" borderId="397" applyNumberFormat="0" applyAlignment="0" applyProtection="0">
      <alignment vertical="center"/>
    </xf>
    <xf numFmtId="245" fontId="20" fillId="0" borderId="328">
      <alignment horizontal="left" vertical="center"/>
    </xf>
    <xf numFmtId="37" fontId="108" fillId="0" borderId="402" applyAlignment="0"/>
    <xf numFmtId="3" fontId="9" fillId="2" borderId="404" applyNumberFormat="0" applyFont="0" applyFill="0" applyBorder="0" applyAlignment="0" applyProtection="0">
      <alignment horizontal="center" vertical="center" wrapText="1"/>
    </xf>
    <xf numFmtId="0" fontId="377" fillId="86" borderId="396" applyNumberFormat="0" applyAlignment="0" applyProtection="0"/>
    <xf numFmtId="0" fontId="349" fillId="87" borderId="368" applyNumberFormat="0" applyFont="0" applyAlignment="0" applyProtection="0"/>
    <xf numFmtId="0" fontId="396" fillId="86" borderId="397" applyNumberFormat="0" applyAlignment="0" applyProtection="0"/>
    <xf numFmtId="245" fontId="20" fillId="0" borderId="328">
      <alignment horizontal="left" vertical="center"/>
    </xf>
    <xf numFmtId="0" fontId="396" fillId="86" borderId="565" applyNumberFormat="0" applyAlignment="0" applyProtection="0"/>
    <xf numFmtId="0" fontId="396" fillId="86" borderId="419" applyNumberFormat="0" applyAlignment="0" applyProtection="0"/>
    <xf numFmtId="0" fontId="20" fillId="0" borderId="532">
      <alignment horizontal="left" vertical="center"/>
    </xf>
    <xf numFmtId="37" fontId="108" fillId="0" borderId="418" applyAlignment="0"/>
    <xf numFmtId="0" fontId="377" fillId="86" borderId="474" applyNumberFormat="0" applyAlignment="0" applyProtection="0"/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377" fillId="86" borderId="396" applyNumberFormat="0" applyAlignment="0" applyProtection="0"/>
    <xf numFmtId="0" fontId="349" fillId="87" borderId="368" applyNumberFormat="0" applyFont="0" applyAlignment="0" applyProtection="0"/>
    <xf numFmtId="0" fontId="396" fillId="86" borderId="397" applyNumberFormat="0" applyAlignment="0" applyProtection="0"/>
    <xf numFmtId="37" fontId="108" fillId="0" borderId="402" applyAlignment="0"/>
    <xf numFmtId="3" fontId="9" fillId="2" borderId="404" applyNumberFormat="0" applyFont="0" applyFill="0" applyBorder="0" applyAlignment="0" applyProtection="0">
      <alignment horizontal="center" vertical="center" wrapText="1"/>
    </xf>
    <xf numFmtId="0" fontId="20" fillId="0" borderId="491">
      <alignment horizontal="left" vertical="center"/>
    </xf>
    <xf numFmtId="0" fontId="108" fillId="0" borderId="412">
      <alignment vertical="justify" wrapText="1"/>
    </xf>
    <xf numFmtId="0" fontId="263" fillId="61" borderId="396" applyNumberFormat="0" applyAlignment="0" applyProtection="0"/>
    <xf numFmtId="0" fontId="274" fillId="61" borderId="397" applyNumberFormat="0" applyAlignment="0" applyProtection="0"/>
    <xf numFmtId="245" fontId="20" fillId="0" borderId="524">
      <alignment horizontal="left" vertical="center"/>
    </xf>
    <xf numFmtId="0" fontId="8" fillId="52" borderId="368" applyNumberFormat="0" applyFont="0" applyAlignment="0" applyProtection="0"/>
    <xf numFmtId="0" fontId="406" fillId="86" borderId="396" applyNumberFormat="0" applyAlignment="0" applyProtection="0">
      <alignment vertical="center"/>
    </xf>
    <xf numFmtId="0" fontId="8" fillId="87" borderId="368" applyNumberFormat="0" applyFont="0" applyAlignment="0" applyProtection="0">
      <alignment vertical="center"/>
    </xf>
    <xf numFmtId="0" fontId="412" fillId="0" borderId="413" applyNumberFormat="0" applyFill="0" applyAlignment="0" applyProtection="0">
      <alignment vertical="center"/>
    </xf>
    <xf numFmtId="0" fontId="413" fillId="73" borderId="396" applyNumberFormat="0" applyAlignment="0" applyProtection="0">
      <alignment vertical="center"/>
    </xf>
    <xf numFmtId="0" fontId="419" fillId="86" borderId="397" applyNumberFormat="0" applyAlignment="0" applyProtection="0">
      <alignment vertical="center"/>
    </xf>
    <xf numFmtId="245" fontId="20" fillId="0" borderId="405">
      <alignment horizontal="left" vertical="center"/>
    </xf>
    <xf numFmtId="0" fontId="377" fillId="86" borderId="396" applyNumberFormat="0" applyAlignment="0" applyProtection="0"/>
    <xf numFmtId="0" fontId="349" fillId="87" borderId="368" applyNumberFormat="0" applyFont="0" applyAlignment="0" applyProtection="0"/>
    <xf numFmtId="0" fontId="396" fillId="86" borderId="397" applyNumberFormat="0" applyAlignment="0" applyProtection="0"/>
    <xf numFmtId="245" fontId="20" fillId="0" borderId="405">
      <alignment horizontal="left" vertical="center"/>
    </xf>
    <xf numFmtId="0" fontId="419" fillId="86" borderId="419" applyNumberFormat="0" applyAlignment="0" applyProtection="0">
      <alignment vertical="center"/>
    </xf>
    <xf numFmtId="37" fontId="108" fillId="0" borderId="577" applyAlignment="0"/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0" fontId="20" fillId="0" borderId="405">
      <alignment horizontal="left" vertical="center"/>
    </xf>
    <xf numFmtId="245" fontId="20" fillId="0" borderId="405">
      <alignment horizontal="left" vertical="center"/>
    </xf>
    <xf numFmtId="245" fontId="20" fillId="0" borderId="405">
      <alignment horizontal="left" vertical="center"/>
    </xf>
    <xf numFmtId="0" fontId="396" fillId="86" borderId="565" applyNumberFormat="0" applyAlignment="0" applyProtection="0"/>
    <xf numFmtId="0" fontId="274" fillId="61" borderId="572" applyNumberFormat="0" applyAlignment="0" applyProtection="0"/>
    <xf numFmtId="0" fontId="413" fillId="73" borderId="466" applyNumberFormat="0" applyAlignment="0" applyProtection="0">
      <alignment vertical="center"/>
    </xf>
    <xf numFmtId="0" fontId="377" fillId="86" borderId="502" applyNumberFormat="0" applyAlignment="0" applyProtection="0"/>
    <xf numFmtId="3" fontId="9" fillId="2" borderId="414" applyNumberFormat="0" applyFont="0" applyFill="0" applyBorder="0" applyAlignment="0" applyProtection="0">
      <alignment horizontal="center" vertical="center" wrapText="1"/>
    </xf>
    <xf numFmtId="0" fontId="396" fillId="86" borderId="572" applyNumberFormat="0" applyAlignment="0" applyProtection="0"/>
    <xf numFmtId="0" fontId="108" fillId="0" borderId="416">
      <alignment vertical="justify" wrapText="1"/>
    </xf>
    <xf numFmtId="0" fontId="263" fillId="61" borderId="571" applyNumberFormat="0" applyAlignment="0" applyProtection="0"/>
    <xf numFmtId="0" fontId="412" fillId="0" borderId="417" applyNumberFormat="0" applyFill="0" applyAlignment="0" applyProtection="0">
      <alignment vertical="center"/>
    </xf>
    <xf numFmtId="3" fontId="9" fillId="2" borderId="497" applyNumberFormat="0" applyFont="0" applyFill="0" applyBorder="0" applyAlignment="0" applyProtection="0">
      <alignment horizontal="center" vertical="center" wrapText="1"/>
    </xf>
    <xf numFmtId="245" fontId="20" fillId="0" borderId="415">
      <alignment horizontal="left" vertical="center"/>
    </xf>
    <xf numFmtId="245" fontId="20" fillId="0" borderId="415">
      <alignment horizontal="left" vertical="center"/>
    </xf>
    <xf numFmtId="3" fontId="9" fillId="2" borderId="558" applyNumberFormat="0" applyFont="0" applyFill="0" applyBorder="0" applyAlignment="0" applyProtection="0">
      <alignment horizontal="center" vertical="center" wrapText="1"/>
    </xf>
    <xf numFmtId="0" fontId="396" fillId="86" borderId="439" applyNumberFormat="0" applyAlignment="0" applyProtection="0"/>
    <xf numFmtId="0" fontId="20" fillId="0" borderId="415">
      <alignment horizontal="left" vertical="center"/>
    </xf>
    <xf numFmtId="0" fontId="20" fillId="0" borderId="415">
      <alignment horizontal="left" vertical="center"/>
    </xf>
    <xf numFmtId="0" fontId="20" fillId="0" borderId="415">
      <alignment horizontal="left" vertical="center"/>
    </xf>
    <xf numFmtId="0" fontId="20" fillId="0" borderId="415">
      <alignment horizontal="left" vertical="center"/>
    </xf>
    <xf numFmtId="0" fontId="20" fillId="0" borderId="415">
      <alignment horizontal="left" vertical="center"/>
    </xf>
    <xf numFmtId="0" fontId="20" fillId="0" borderId="415">
      <alignment horizontal="left" vertical="center"/>
    </xf>
    <xf numFmtId="0" fontId="20" fillId="0" borderId="415">
      <alignment horizontal="left" vertical="center"/>
    </xf>
    <xf numFmtId="245" fontId="20" fillId="0" borderId="415">
      <alignment horizontal="left" vertical="center"/>
    </xf>
    <xf numFmtId="245" fontId="20" fillId="0" borderId="415">
      <alignment horizontal="left" vertical="center"/>
    </xf>
    <xf numFmtId="0" fontId="412" fillId="0" borderId="430" applyNumberFormat="0" applyFill="0" applyAlignment="0" applyProtection="0">
      <alignment vertical="center"/>
    </xf>
    <xf numFmtId="0" fontId="20" fillId="0" borderId="421">
      <alignment horizontal="left" vertical="center"/>
    </xf>
    <xf numFmtId="0" fontId="20" fillId="0" borderId="421">
      <alignment horizontal="left" vertical="center"/>
    </xf>
    <xf numFmtId="0" fontId="20" fillId="0" borderId="421">
      <alignment horizontal="left" vertical="center"/>
    </xf>
    <xf numFmtId="0" fontId="20" fillId="0" borderId="421">
      <alignment horizontal="left" vertical="center"/>
    </xf>
    <xf numFmtId="0" fontId="20" fillId="0" borderId="421">
      <alignment horizontal="left" vertical="center"/>
    </xf>
    <xf numFmtId="0" fontId="20" fillId="0" borderId="421">
      <alignment horizontal="left" vertical="center"/>
    </xf>
    <xf numFmtId="0" fontId="20" fillId="0" borderId="421">
      <alignment horizontal="left" vertical="center"/>
    </xf>
    <xf numFmtId="245" fontId="20" fillId="0" borderId="421">
      <alignment horizontal="left" vertical="center"/>
    </xf>
    <xf numFmtId="245" fontId="20" fillId="0" borderId="421">
      <alignment horizontal="left" vertical="center"/>
    </xf>
    <xf numFmtId="3" fontId="9" fillId="2" borderId="455" applyNumberFormat="0" applyFont="0" applyFill="0" applyBorder="0" applyAlignment="0" applyProtection="0">
      <alignment horizontal="center" vertical="center" wrapText="1"/>
    </xf>
    <xf numFmtId="0" fontId="20" fillId="0" borderId="484">
      <alignment horizontal="left" vertical="center"/>
    </xf>
    <xf numFmtId="0" fontId="396" fillId="86" borderId="550" applyNumberFormat="0" applyAlignment="0" applyProtection="0"/>
    <xf numFmtId="37" fontId="108" fillId="0" borderId="480" applyAlignment="0"/>
    <xf numFmtId="245" fontId="20" fillId="0" borderId="491">
      <alignment horizontal="left" vertical="center"/>
    </xf>
    <xf numFmtId="3" fontId="9" fillId="2" borderId="461" applyNumberFormat="0" applyFont="0" applyFill="0" applyBorder="0" applyAlignment="0" applyProtection="0">
      <alignment horizontal="center" vertical="center" wrapText="1"/>
    </xf>
    <xf numFmtId="0" fontId="20" fillId="0" borderId="552">
      <alignment horizontal="left" vertical="center"/>
    </xf>
    <xf numFmtId="0" fontId="263" fillId="61" borderId="425" applyNumberFormat="0" applyAlignment="0" applyProtection="0"/>
    <xf numFmtId="0" fontId="274" fillId="61" borderId="426" applyNumberFormat="0" applyAlignment="0" applyProtection="0"/>
    <xf numFmtId="0" fontId="20" fillId="0" borderId="449">
      <alignment horizontal="left" vertical="center"/>
    </xf>
    <xf numFmtId="0" fontId="406" fillId="86" borderId="425" applyNumberFormat="0" applyAlignment="0" applyProtection="0">
      <alignment vertical="center"/>
    </xf>
    <xf numFmtId="0" fontId="20" fillId="0" borderId="477">
      <alignment horizontal="left" vertical="center"/>
    </xf>
    <xf numFmtId="0" fontId="412" fillId="0" borderId="423" applyNumberFormat="0" applyFill="0" applyAlignment="0" applyProtection="0">
      <alignment vertical="center"/>
    </xf>
    <xf numFmtId="0" fontId="413" fillId="73" borderId="425" applyNumberFormat="0" applyAlignment="0" applyProtection="0">
      <alignment vertical="center"/>
    </xf>
    <xf numFmtId="0" fontId="419" fillId="86" borderId="426" applyNumberFormat="0" applyAlignment="0" applyProtection="0">
      <alignment vertical="center"/>
    </xf>
    <xf numFmtId="0" fontId="274" fillId="61" borderId="489" applyNumberFormat="0" applyAlignment="0" applyProtection="0"/>
    <xf numFmtId="37" fontId="108" fillId="0" borderId="424" applyAlignment="0"/>
    <xf numFmtId="3" fontId="9" fillId="2" borderId="427" applyNumberFormat="0" applyFont="0" applyFill="0" applyBorder="0" applyAlignment="0" applyProtection="0">
      <alignment horizontal="center" vertical="center" wrapText="1"/>
    </xf>
    <xf numFmtId="0" fontId="377" fillId="86" borderId="425" applyNumberFormat="0" applyAlignment="0" applyProtection="0"/>
    <xf numFmtId="0" fontId="396" fillId="86" borderId="426" applyNumberFormat="0" applyAlignment="0" applyProtection="0"/>
    <xf numFmtId="3" fontId="9" fillId="2" borderId="483" applyNumberFormat="0" applyFont="0" applyFill="0" applyBorder="0" applyAlignment="0" applyProtection="0">
      <alignment horizontal="center" vertical="center" wrapText="1"/>
    </xf>
    <xf numFmtId="0" fontId="396" fillId="86" borderId="447" applyNumberFormat="0" applyAlignment="0" applyProtection="0"/>
    <xf numFmtId="0" fontId="377" fillId="86" borderId="488" applyNumberFormat="0" applyAlignment="0" applyProtection="0"/>
    <xf numFmtId="0" fontId="274" fillId="61" borderId="475" applyNumberFormat="0" applyAlignment="0" applyProtection="0"/>
    <xf numFmtId="0" fontId="412" fillId="0" borderId="569" applyNumberFormat="0" applyFill="0" applyAlignment="0" applyProtection="0">
      <alignment vertical="center"/>
    </xf>
    <xf numFmtId="0" fontId="20" fillId="0" borderId="505">
      <alignment horizontal="left" vertical="center"/>
    </xf>
    <xf numFmtId="0" fontId="20" fillId="0" borderId="428">
      <alignment horizontal="left" vertical="center"/>
    </xf>
    <xf numFmtId="0" fontId="20" fillId="0" borderId="428">
      <alignment horizontal="left" vertical="center"/>
    </xf>
    <xf numFmtId="0" fontId="20" fillId="0" borderId="428">
      <alignment horizontal="left" vertical="center"/>
    </xf>
    <xf numFmtId="0" fontId="20" fillId="0" borderId="428">
      <alignment horizontal="left" vertical="center"/>
    </xf>
    <xf numFmtId="0" fontId="20" fillId="0" borderId="428">
      <alignment horizontal="left" vertical="center"/>
    </xf>
    <xf numFmtId="0" fontId="20" fillId="0" borderId="428">
      <alignment horizontal="left" vertical="center"/>
    </xf>
    <xf numFmtId="0" fontId="20" fillId="0" borderId="428">
      <alignment horizontal="left" vertical="center"/>
    </xf>
    <xf numFmtId="0" fontId="20" fillId="0" borderId="491">
      <alignment horizontal="left" vertical="center"/>
    </xf>
    <xf numFmtId="3" fontId="9" fillId="2" borderId="580" applyNumberFormat="0" applyFont="0" applyFill="0" applyBorder="0" applyAlignment="0" applyProtection="0">
      <alignment horizontal="center" vertical="center" wrapText="1"/>
    </xf>
    <xf numFmtId="0" fontId="377" fillId="86" borderId="425" applyNumberFormat="0" applyAlignment="0" applyProtection="0"/>
    <xf numFmtId="0" fontId="396" fillId="86" borderId="426" applyNumberFormat="0" applyAlignment="0" applyProtection="0"/>
    <xf numFmtId="37" fontId="108" fillId="0" borderId="424" applyAlignment="0"/>
    <xf numFmtId="3" fontId="9" fillId="2" borderId="594" applyNumberFormat="0" applyFont="0" applyFill="0" applyBorder="0" applyAlignment="0" applyProtection="0">
      <alignment horizontal="center" vertical="center" wrapText="1"/>
    </xf>
    <xf numFmtId="3" fontId="9" fillId="2" borderId="427" applyNumberFormat="0" applyFont="0" applyFill="0" applyBorder="0" applyAlignment="0" applyProtection="0">
      <alignment horizontal="center" vertical="center" wrapText="1"/>
    </xf>
    <xf numFmtId="0" fontId="274" fillId="61" borderId="586" applyNumberFormat="0" applyAlignment="0" applyProtection="0"/>
    <xf numFmtId="0" fontId="396" fillId="86" borderId="454" applyNumberFormat="0" applyAlignment="0" applyProtection="0"/>
    <xf numFmtId="0" fontId="108" fillId="0" borderId="429">
      <alignment vertical="justify" wrapText="1"/>
    </xf>
    <xf numFmtId="0" fontId="263" fillId="61" borderId="425" applyNumberFormat="0" applyAlignment="0" applyProtection="0"/>
    <xf numFmtId="0" fontId="274" fillId="61" borderId="426" applyNumberFormat="0" applyAlignment="0" applyProtection="0"/>
    <xf numFmtId="0" fontId="20" fillId="0" borderId="484">
      <alignment horizontal="left" vertical="center"/>
    </xf>
    <xf numFmtId="0" fontId="406" fillId="86" borderId="425" applyNumberFormat="0" applyAlignment="0" applyProtection="0">
      <alignment vertical="center"/>
    </xf>
    <xf numFmtId="0" fontId="20" fillId="0" borderId="539">
      <alignment horizontal="left" vertical="center"/>
    </xf>
    <xf numFmtId="0" fontId="412" fillId="0" borderId="430" applyNumberFormat="0" applyFill="0" applyAlignment="0" applyProtection="0">
      <alignment vertical="center"/>
    </xf>
    <xf numFmtId="0" fontId="413" fillId="73" borderId="425" applyNumberFormat="0" applyAlignment="0" applyProtection="0">
      <alignment vertical="center"/>
    </xf>
    <xf numFmtId="0" fontId="419" fillId="86" borderId="426" applyNumberFormat="0" applyAlignment="0" applyProtection="0">
      <alignment vertical="center"/>
    </xf>
    <xf numFmtId="245" fontId="20" fillId="0" borderId="428">
      <alignment horizontal="left" vertical="center"/>
    </xf>
    <xf numFmtId="0" fontId="377" fillId="86" borderId="425" applyNumberFormat="0" applyAlignment="0" applyProtection="0"/>
    <xf numFmtId="0" fontId="396" fillId="86" borderId="426" applyNumberFormat="0" applyAlignment="0" applyProtection="0"/>
    <xf numFmtId="245" fontId="20" fillId="0" borderId="428">
      <alignment horizontal="left" vertical="center"/>
    </xf>
    <xf numFmtId="0" fontId="406" fillId="86" borderId="515" applyNumberFormat="0" applyAlignment="0" applyProtection="0">
      <alignment vertical="center"/>
    </xf>
    <xf numFmtId="0" fontId="274" fillId="61" borderId="439" applyNumberFormat="0" applyAlignment="0" applyProtection="0"/>
    <xf numFmtId="0" fontId="20" fillId="0" borderId="441">
      <alignment horizontal="left" vertical="center"/>
    </xf>
    <xf numFmtId="0" fontId="20" fillId="0" borderId="428">
      <alignment horizontal="left" vertical="center"/>
    </xf>
    <xf numFmtId="0" fontId="20" fillId="0" borderId="428">
      <alignment horizontal="left" vertical="center"/>
    </xf>
    <xf numFmtId="0" fontId="20" fillId="0" borderId="428">
      <alignment horizontal="left" vertical="center"/>
    </xf>
    <xf numFmtId="0" fontId="20" fillId="0" borderId="428">
      <alignment horizontal="left" vertical="center"/>
    </xf>
    <xf numFmtId="0" fontId="20" fillId="0" borderId="428">
      <alignment horizontal="left" vertical="center"/>
    </xf>
    <xf numFmtId="0" fontId="20" fillId="0" borderId="428">
      <alignment horizontal="left" vertical="center"/>
    </xf>
    <xf numFmtId="0" fontId="20" fillId="0" borderId="428">
      <alignment horizontal="left" vertical="center"/>
    </xf>
    <xf numFmtId="245" fontId="20" fillId="0" borderId="428">
      <alignment horizontal="left" vertical="center"/>
    </xf>
    <xf numFmtId="245" fontId="20" fillId="0" borderId="428">
      <alignment horizontal="left" vertical="center"/>
    </xf>
    <xf numFmtId="0" fontId="412" fillId="0" borderId="472" applyNumberFormat="0" applyFill="0" applyAlignment="0" applyProtection="0">
      <alignment vertical="center"/>
    </xf>
    <xf numFmtId="3" fontId="9" fillId="2" borderId="531" applyNumberFormat="0" applyFont="0" applyFill="0" applyBorder="0" applyAlignment="0" applyProtection="0">
      <alignment horizontal="center" vertical="center" wrapText="1"/>
    </xf>
    <xf numFmtId="0" fontId="108" fillId="0" borderId="435">
      <alignment vertical="justify" wrapText="1"/>
    </xf>
    <xf numFmtId="3" fontId="9" fillId="2" borderId="580" applyNumberFormat="0" applyFont="0" applyFill="0" applyBorder="0" applyAlignment="0" applyProtection="0">
      <alignment horizontal="center" vertical="center" wrapText="1"/>
    </xf>
    <xf numFmtId="0" fontId="20" fillId="0" borderId="595">
      <alignment horizontal="left" vertical="center"/>
    </xf>
    <xf numFmtId="0" fontId="274" fillId="61" borderId="432" applyNumberFormat="0" applyAlignment="0" applyProtection="0"/>
    <xf numFmtId="0" fontId="412" fillId="0" borderId="436" applyNumberFormat="0" applyFill="0" applyAlignment="0" applyProtection="0">
      <alignment vertical="center"/>
    </xf>
    <xf numFmtId="0" fontId="419" fillId="86" borderId="432" applyNumberFormat="0" applyAlignment="0" applyProtection="0">
      <alignment vertical="center"/>
    </xf>
    <xf numFmtId="245" fontId="20" fillId="0" borderId="434">
      <alignment horizontal="left" vertical="center"/>
    </xf>
    <xf numFmtId="0" fontId="396" fillId="86" borderId="432" applyNumberFormat="0" applyAlignment="0" applyProtection="0"/>
    <xf numFmtId="245" fontId="20" fillId="0" borderId="434">
      <alignment horizontal="left" vertical="center"/>
    </xf>
    <xf numFmtId="0" fontId="396" fillId="86" borderId="593" applyNumberFormat="0" applyAlignment="0" applyProtection="0"/>
    <xf numFmtId="0" fontId="20" fillId="0" borderId="434">
      <alignment horizontal="left" vertical="center"/>
    </xf>
    <xf numFmtId="0" fontId="20" fillId="0" borderId="434">
      <alignment horizontal="left" vertical="center"/>
    </xf>
    <xf numFmtId="0" fontId="20" fillId="0" borderId="434">
      <alignment horizontal="left" vertical="center"/>
    </xf>
    <xf numFmtId="0" fontId="20" fillId="0" borderId="434">
      <alignment horizontal="left" vertical="center"/>
    </xf>
    <xf numFmtId="0" fontId="20" fillId="0" borderId="434">
      <alignment horizontal="left" vertical="center"/>
    </xf>
    <xf numFmtId="0" fontId="20" fillId="0" borderId="434">
      <alignment horizontal="left" vertical="center"/>
    </xf>
    <xf numFmtId="0" fontId="20" fillId="0" borderId="434">
      <alignment horizontal="left" vertical="center"/>
    </xf>
    <xf numFmtId="245" fontId="20" fillId="0" borderId="434">
      <alignment horizontal="left" vertical="center"/>
    </xf>
    <xf numFmtId="245" fontId="20" fillId="0" borderId="434">
      <alignment horizontal="left" vertical="center"/>
    </xf>
    <xf numFmtId="0" fontId="20" fillId="0" borderId="484">
      <alignment horizontal="left" vertical="center"/>
    </xf>
    <xf numFmtId="0" fontId="20" fillId="0" borderId="449">
      <alignment horizontal="left" vertical="center"/>
    </xf>
    <xf numFmtId="0" fontId="274" fillId="61" borderId="496" applyNumberFormat="0" applyAlignment="0" applyProtection="0"/>
    <xf numFmtId="37" fontId="108" fillId="0" borderId="494" applyAlignment="0"/>
    <xf numFmtId="3" fontId="9" fillId="2" borderId="497" applyNumberFormat="0" applyFont="0" applyFill="0" applyBorder="0" applyAlignment="0" applyProtection="0">
      <alignment horizontal="center" vertical="center" wrapText="1"/>
    </xf>
    <xf numFmtId="0" fontId="20" fillId="0" borderId="449">
      <alignment horizontal="left" vertical="center"/>
    </xf>
    <xf numFmtId="0" fontId="413" fillId="73" borderId="563" applyNumberFormat="0" applyAlignment="0" applyProtection="0">
      <alignment vertical="center"/>
    </xf>
    <xf numFmtId="0" fontId="8" fillId="87" borderId="446" applyNumberFormat="0" applyFont="0" applyAlignment="0" applyProtection="0">
      <alignment vertical="center"/>
    </xf>
    <xf numFmtId="0" fontId="20" fillId="0" borderId="574">
      <alignment horizontal="left" vertical="center"/>
    </xf>
    <xf numFmtId="0" fontId="413" fillId="73" borderId="438" applyNumberFormat="0" applyAlignment="0" applyProtection="0">
      <alignment vertical="center"/>
    </xf>
    <xf numFmtId="0" fontId="419" fillId="86" borderId="439" applyNumberFormat="0" applyAlignment="0" applyProtection="0">
      <alignment vertical="center"/>
    </xf>
    <xf numFmtId="245" fontId="20" fillId="0" borderId="441">
      <alignment horizontal="left" vertical="center"/>
    </xf>
    <xf numFmtId="0" fontId="377" fillId="86" borderId="438" applyNumberFormat="0" applyAlignment="0" applyProtection="0"/>
    <xf numFmtId="0" fontId="396" fillId="86" borderId="439" applyNumberFormat="0" applyAlignment="0" applyProtection="0"/>
    <xf numFmtId="245" fontId="20" fillId="0" borderId="441">
      <alignment horizontal="left" vertical="center"/>
    </xf>
    <xf numFmtId="3" fontId="9" fillId="2" borderId="601" applyNumberFormat="0" applyFont="0" applyFill="0" applyBorder="0" applyAlignment="0" applyProtection="0">
      <alignment horizontal="center" vertical="center" wrapText="1"/>
    </xf>
    <xf numFmtId="0" fontId="20" fillId="0" borderId="456">
      <alignment horizontal="left" vertical="center"/>
    </xf>
    <xf numFmtId="0" fontId="20" fillId="0" borderId="441">
      <alignment horizontal="left" vertical="center"/>
    </xf>
    <xf numFmtId="0" fontId="20" fillId="0" borderId="441">
      <alignment horizontal="left" vertical="center"/>
    </xf>
    <xf numFmtId="0" fontId="20" fillId="0" borderId="441">
      <alignment horizontal="left" vertical="center"/>
    </xf>
    <xf numFmtId="0" fontId="20" fillId="0" borderId="441">
      <alignment horizontal="left" vertical="center"/>
    </xf>
    <xf numFmtId="0" fontId="20" fillId="0" borderId="441">
      <alignment horizontal="left" vertical="center"/>
    </xf>
    <xf numFmtId="0" fontId="20" fillId="0" borderId="441">
      <alignment horizontal="left" vertical="center"/>
    </xf>
    <xf numFmtId="0" fontId="20" fillId="0" borderId="441">
      <alignment horizontal="left" vertical="center"/>
    </xf>
    <xf numFmtId="245" fontId="20" fillId="0" borderId="441">
      <alignment horizontal="left" vertical="center"/>
    </xf>
    <xf numFmtId="245" fontId="20" fillId="0" borderId="441">
      <alignment horizontal="left" vertical="center"/>
    </xf>
    <xf numFmtId="0" fontId="377" fillId="86" borderId="445" applyNumberFormat="0" applyAlignment="0" applyProtection="0"/>
    <xf numFmtId="0" fontId="349" fillId="87" borderId="446" applyNumberFormat="0" applyFont="0" applyAlignment="0" applyProtection="0"/>
    <xf numFmtId="0" fontId="396" fillId="86" borderId="447" applyNumberFormat="0" applyAlignment="0" applyProtection="0"/>
    <xf numFmtId="37" fontId="108" fillId="0" borderId="444" applyAlignment="0"/>
    <xf numFmtId="3" fontId="9" fillId="2" borderId="448" applyNumberFormat="0" applyFont="0" applyFill="0" applyBorder="0" applyAlignment="0" applyProtection="0">
      <alignment horizontal="center" vertical="center" wrapText="1"/>
    </xf>
    <xf numFmtId="0" fontId="20" fillId="0" borderId="524">
      <alignment horizontal="left" vertical="center"/>
    </xf>
    <xf numFmtId="0" fontId="396" fillId="86" borderId="579" applyNumberFormat="0" applyAlignment="0" applyProtection="0"/>
    <xf numFmtId="0" fontId="108" fillId="0" borderId="450">
      <alignment vertical="justify" wrapText="1"/>
    </xf>
    <xf numFmtId="0" fontId="263" fillId="61" borderId="445" applyNumberFormat="0" applyAlignment="0" applyProtection="0"/>
    <xf numFmtId="0" fontId="274" fillId="61" borderId="447" applyNumberFormat="0" applyAlignment="0" applyProtection="0"/>
    <xf numFmtId="0" fontId="8" fillId="52" borderId="446" applyNumberFormat="0" applyFont="0" applyAlignment="0" applyProtection="0"/>
    <xf numFmtId="0" fontId="406" fillId="86" borderId="445" applyNumberFormat="0" applyAlignment="0" applyProtection="0">
      <alignment vertical="center"/>
    </xf>
    <xf numFmtId="0" fontId="8" fillId="87" borderId="446" applyNumberFormat="0" applyFont="0" applyAlignment="0" applyProtection="0">
      <alignment vertical="center"/>
    </xf>
    <xf numFmtId="0" fontId="412" fillId="0" borderId="451" applyNumberFormat="0" applyFill="0" applyAlignment="0" applyProtection="0">
      <alignment vertical="center"/>
    </xf>
    <xf numFmtId="0" fontId="413" fillId="73" borderId="445" applyNumberFormat="0" applyAlignment="0" applyProtection="0">
      <alignment vertical="center"/>
    </xf>
    <xf numFmtId="0" fontId="419" fillId="86" borderId="447" applyNumberFormat="0" applyAlignment="0" applyProtection="0">
      <alignment vertical="center"/>
    </xf>
    <xf numFmtId="245" fontId="20" fillId="0" borderId="449">
      <alignment horizontal="left" vertical="center"/>
    </xf>
    <xf numFmtId="0" fontId="377" fillId="86" borderId="445" applyNumberFormat="0" applyAlignment="0" applyProtection="0"/>
    <xf numFmtId="0" fontId="349" fillId="87" borderId="446" applyNumberFormat="0" applyFont="0" applyAlignment="0" applyProtection="0"/>
    <xf numFmtId="0" fontId="396" fillId="86" borderId="447" applyNumberFormat="0" applyAlignment="0" applyProtection="0"/>
    <xf numFmtId="245" fontId="20" fillId="0" borderId="449">
      <alignment horizontal="left" vertical="center"/>
    </xf>
    <xf numFmtId="0" fontId="263" fillId="61" borderId="543" applyNumberFormat="0" applyAlignment="0" applyProtection="0"/>
    <xf numFmtId="0" fontId="377" fillId="86" borderId="543" applyNumberFormat="0" applyAlignment="0" applyProtection="0"/>
    <xf numFmtId="0" fontId="274" fillId="61" borderId="503" applyNumberFormat="0" applyAlignment="0" applyProtection="0"/>
    <xf numFmtId="0" fontId="20" fillId="0" borderId="532">
      <alignment horizontal="left" vertical="center"/>
    </xf>
    <xf numFmtId="0" fontId="20" fillId="0" borderId="449">
      <alignment horizontal="left" vertical="center"/>
    </xf>
    <xf numFmtId="0" fontId="20" fillId="0" borderId="449">
      <alignment horizontal="left" vertical="center"/>
    </xf>
    <xf numFmtId="0" fontId="20" fillId="0" borderId="449">
      <alignment horizontal="left" vertical="center"/>
    </xf>
    <xf numFmtId="0" fontId="20" fillId="0" borderId="449">
      <alignment horizontal="left" vertical="center"/>
    </xf>
    <xf numFmtId="0" fontId="20" fillId="0" borderId="449">
      <alignment horizontal="left" vertical="center"/>
    </xf>
    <xf numFmtId="0" fontId="20" fillId="0" borderId="449">
      <alignment horizontal="left" vertical="center"/>
    </xf>
    <xf numFmtId="0" fontId="20" fillId="0" borderId="449">
      <alignment horizontal="left" vertical="center"/>
    </xf>
    <xf numFmtId="245" fontId="20" fillId="0" borderId="449">
      <alignment horizontal="left" vertical="center"/>
    </xf>
    <xf numFmtId="245" fontId="20" fillId="0" borderId="449">
      <alignment horizontal="left" vertical="center"/>
    </xf>
    <xf numFmtId="0" fontId="20" fillId="0" borderId="456">
      <alignment horizontal="left" vertical="center"/>
    </xf>
    <xf numFmtId="0" fontId="20" fillId="0" borderId="456">
      <alignment horizontal="left" vertical="center"/>
    </xf>
    <xf numFmtId="0" fontId="20" fillId="0" borderId="456">
      <alignment horizontal="left" vertical="center"/>
    </xf>
    <xf numFmtId="0" fontId="20" fillId="0" borderId="574">
      <alignment horizontal="left" vertical="center"/>
    </xf>
    <xf numFmtId="0" fontId="377" fillId="86" borderId="453" applyNumberFormat="0" applyAlignment="0" applyProtection="0"/>
    <xf numFmtId="0" fontId="396" fillId="86" borderId="454" applyNumberFormat="0" applyAlignment="0" applyProtection="0"/>
    <xf numFmtId="37" fontId="108" fillId="0" borderId="452" applyAlignment="0"/>
    <xf numFmtId="0" fontId="419" fillId="86" borderId="503" applyNumberFormat="0" applyAlignment="0" applyProtection="0">
      <alignment vertical="center"/>
    </xf>
    <xf numFmtId="3" fontId="9" fillId="2" borderId="455" applyNumberFormat="0" applyFont="0" applyFill="0" applyBorder="0" applyAlignment="0" applyProtection="0">
      <alignment horizontal="center" vertical="center" wrapText="1"/>
    </xf>
    <xf numFmtId="0" fontId="413" fillId="73" borderId="585" applyNumberFormat="0" applyAlignment="0" applyProtection="0">
      <alignment vertical="center"/>
    </xf>
    <xf numFmtId="0" fontId="108" fillId="0" borderId="457">
      <alignment vertical="justify" wrapText="1"/>
    </xf>
    <xf numFmtId="0" fontId="263" fillId="61" borderId="453" applyNumberFormat="0" applyAlignment="0" applyProtection="0"/>
    <xf numFmtId="0" fontId="274" fillId="61" borderId="454" applyNumberFormat="0" applyAlignment="0" applyProtection="0"/>
    <xf numFmtId="0" fontId="406" fillId="86" borderId="453" applyNumberFormat="0" applyAlignment="0" applyProtection="0">
      <alignment vertical="center"/>
    </xf>
    <xf numFmtId="0" fontId="412" fillId="0" borderId="458" applyNumberFormat="0" applyFill="0" applyAlignment="0" applyProtection="0">
      <alignment vertical="center"/>
    </xf>
    <xf numFmtId="0" fontId="413" fillId="73" borderId="453" applyNumberFormat="0" applyAlignment="0" applyProtection="0">
      <alignment vertical="center"/>
    </xf>
    <xf numFmtId="0" fontId="419" fillId="86" borderId="454" applyNumberFormat="0" applyAlignment="0" applyProtection="0">
      <alignment vertical="center"/>
    </xf>
    <xf numFmtId="245" fontId="20" fillId="0" borderId="456">
      <alignment horizontal="left" vertical="center"/>
    </xf>
    <xf numFmtId="0" fontId="377" fillId="86" borderId="453" applyNumberFormat="0" applyAlignment="0" applyProtection="0"/>
    <xf numFmtId="0" fontId="396" fillId="86" borderId="454" applyNumberFormat="0" applyAlignment="0" applyProtection="0"/>
    <xf numFmtId="245" fontId="20" fillId="0" borderId="456">
      <alignment horizontal="left" vertical="center"/>
    </xf>
    <xf numFmtId="0" fontId="406" fillId="86" borderId="466" applyNumberFormat="0" applyAlignment="0" applyProtection="0">
      <alignment vertical="center"/>
    </xf>
    <xf numFmtId="0" fontId="20" fillId="0" borderId="456">
      <alignment horizontal="left" vertical="center"/>
    </xf>
    <xf numFmtId="0" fontId="20" fillId="0" borderId="456">
      <alignment horizontal="left" vertical="center"/>
    </xf>
    <xf numFmtId="0" fontId="20" fillId="0" borderId="456">
      <alignment horizontal="left" vertical="center"/>
    </xf>
    <xf numFmtId="0" fontId="20" fillId="0" borderId="456">
      <alignment horizontal="left" vertical="center"/>
    </xf>
    <xf numFmtId="0" fontId="20" fillId="0" borderId="456">
      <alignment horizontal="left" vertical="center"/>
    </xf>
    <xf numFmtId="0" fontId="20" fillId="0" borderId="456">
      <alignment horizontal="left" vertical="center"/>
    </xf>
    <xf numFmtId="0" fontId="20" fillId="0" borderId="456">
      <alignment horizontal="left" vertical="center"/>
    </xf>
    <xf numFmtId="245" fontId="20" fillId="0" borderId="456">
      <alignment horizontal="left" vertical="center"/>
    </xf>
    <xf numFmtId="245" fontId="20" fillId="0" borderId="456">
      <alignment horizontal="left" vertical="center"/>
    </xf>
    <xf numFmtId="0" fontId="20" fillId="0" borderId="559">
      <alignment horizontal="left" vertical="center"/>
    </xf>
    <xf numFmtId="0" fontId="20" fillId="0" borderId="462">
      <alignment horizontal="left" vertical="center"/>
    </xf>
    <xf numFmtId="0" fontId="20" fillId="0" borderId="462">
      <alignment horizontal="left" vertical="center"/>
    </xf>
    <xf numFmtId="0" fontId="20" fillId="0" borderId="462">
      <alignment horizontal="left" vertical="center"/>
    </xf>
    <xf numFmtId="0" fontId="20" fillId="0" borderId="462">
      <alignment horizontal="left" vertical="center"/>
    </xf>
    <xf numFmtId="0" fontId="20" fillId="0" borderId="462">
      <alignment horizontal="left" vertical="center"/>
    </xf>
    <xf numFmtId="0" fontId="20" fillId="0" borderId="462">
      <alignment horizontal="left" vertical="center"/>
    </xf>
    <xf numFmtId="0" fontId="20" fillId="0" borderId="462">
      <alignment horizontal="left" vertical="center"/>
    </xf>
    <xf numFmtId="37" fontId="108" fillId="0" borderId="584" applyAlignment="0"/>
    <xf numFmtId="0" fontId="20" fillId="0" borderId="498">
      <alignment horizontal="left" vertical="center"/>
    </xf>
    <xf numFmtId="0" fontId="396" fillId="86" borderId="460" applyNumberFormat="0" applyAlignment="0" applyProtection="0"/>
    <xf numFmtId="37" fontId="108" fillId="0" borderId="459" applyAlignment="0"/>
    <xf numFmtId="3" fontId="9" fillId="2" borderId="461" applyNumberFormat="0" applyFont="0" applyFill="0" applyBorder="0" applyAlignment="0" applyProtection="0">
      <alignment horizontal="center" vertical="center" wrapText="1"/>
    </xf>
    <xf numFmtId="0" fontId="412" fillId="0" borderId="576" applyNumberFormat="0" applyFill="0" applyAlignment="0" applyProtection="0">
      <alignment vertical="center"/>
    </xf>
    <xf numFmtId="0" fontId="108" fillId="0" borderId="463">
      <alignment vertical="justify" wrapText="1"/>
    </xf>
    <xf numFmtId="0" fontId="274" fillId="61" borderId="460" applyNumberFormat="0" applyAlignment="0" applyProtection="0"/>
    <xf numFmtId="0" fontId="412" fillId="0" borderId="464" applyNumberFormat="0" applyFill="0" applyAlignment="0" applyProtection="0">
      <alignment vertical="center"/>
    </xf>
    <xf numFmtId="0" fontId="406" fillId="86" borderId="528" applyNumberFormat="0" applyAlignment="0" applyProtection="0">
      <alignment vertical="center"/>
    </xf>
    <xf numFmtId="0" fontId="419" fillId="86" borderId="460" applyNumberFormat="0" applyAlignment="0" applyProtection="0">
      <alignment vertical="center"/>
    </xf>
    <xf numFmtId="245" fontId="20" fillId="0" borderId="462">
      <alignment horizontal="left" vertical="center"/>
    </xf>
    <xf numFmtId="0" fontId="396" fillId="86" borderId="460" applyNumberFormat="0" applyAlignment="0" applyProtection="0"/>
    <xf numFmtId="245" fontId="20" fillId="0" borderId="462">
      <alignment horizontal="left" vertical="center"/>
    </xf>
    <xf numFmtId="0" fontId="274" fillId="61" borderId="557" applyNumberFormat="0" applyAlignment="0" applyProtection="0"/>
    <xf numFmtId="0" fontId="396" fillId="86" borderId="530" applyNumberFormat="0" applyAlignment="0" applyProtection="0"/>
    <xf numFmtId="0" fontId="20" fillId="0" borderId="462">
      <alignment horizontal="left" vertical="center"/>
    </xf>
    <xf numFmtId="0" fontId="20" fillId="0" borderId="462">
      <alignment horizontal="left" vertical="center"/>
    </xf>
    <xf numFmtId="0" fontId="20" fillId="0" borderId="462">
      <alignment horizontal="left" vertical="center"/>
    </xf>
    <xf numFmtId="0" fontId="20" fillId="0" borderId="462">
      <alignment horizontal="left" vertical="center"/>
    </xf>
    <xf numFmtId="0" fontId="20" fillId="0" borderId="462">
      <alignment horizontal="left" vertical="center"/>
    </xf>
    <xf numFmtId="0" fontId="20" fillId="0" borderId="462">
      <alignment horizontal="left" vertical="center"/>
    </xf>
    <xf numFmtId="0" fontId="20" fillId="0" borderId="462">
      <alignment horizontal="left" vertical="center"/>
    </xf>
    <xf numFmtId="245" fontId="20" fillId="0" borderId="462">
      <alignment horizontal="left" vertical="center"/>
    </xf>
    <xf numFmtId="245" fontId="20" fillId="0" borderId="462">
      <alignment horizontal="left" vertical="center"/>
    </xf>
    <xf numFmtId="0" fontId="419" fillId="86" borderId="565" applyNumberFormat="0" applyAlignment="0" applyProtection="0">
      <alignment vertical="center"/>
    </xf>
    <xf numFmtId="0" fontId="263" fillId="61" borderId="556" applyNumberFormat="0" applyAlignment="0" applyProtection="0"/>
    <xf numFmtId="0" fontId="20" fillId="0" borderId="581">
      <alignment horizontal="left" vertical="center"/>
    </xf>
    <xf numFmtId="0" fontId="396" fillId="86" borderId="593" applyNumberFormat="0" applyAlignment="0" applyProtection="0"/>
    <xf numFmtId="37" fontId="108" fillId="0" borderId="527" applyAlignment="0"/>
    <xf numFmtId="0" fontId="20" fillId="0" borderId="546">
      <alignment horizontal="left" vertical="center"/>
    </xf>
    <xf numFmtId="245" fontId="20" fillId="0" borderId="470">
      <alignment horizontal="left" vertical="center"/>
    </xf>
    <xf numFmtId="0" fontId="377" fillId="86" borderId="474" applyNumberFormat="0" applyAlignment="0" applyProtection="0"/>
    <xf numFmtId="0" fontId="396" fillId="86" borderId="475" applyNumberFormat="0" applyAlignment="0" applyProtection="0"/>
    <xf numFmtId="37" fontId="108" fillId="0" borderId="473" applyAlignment="0"/>
    <xf numFmtId="3" fontId="9" fillId="2" borderId="476" applyNumberFormat="0" applyFont="0" applyFill="0" applyBorder="0" applyAlignment="0" applyProtection="0">
      <alignment horizontal="center" vertical="center" wrapText="1"/>
    </xf>
    <xf numFmtId="0" fontId="20" fillId="0" borderId="532">
      <alignment horizontal="left" vertical="center"/>
    </xf>
    <xf numFmtId="0" fontId="108" fillId="0" borderId="478">
      <alignment vertical="justify" wrapText="1"/>
    </xf>
    <xf numFmtId="0" fontId="263" fillId="61" borderId="474" applyNumberFormat="0" applyAlignment="0" applyProtection="0"/>
    <xf numFmtId="0" fontId="274" fillId="61" borderId="475" applyNumberFormat="0" applyAlignment="0" applyProtection="0"/>
    <xf numFmtId="0" fontId="377" fillId="86" borderId="528" applyNumberFormat="0" applyAlignment="0" applyProtection="0"/>
    <xf numFmtId="0" fontId="413" fillId="73" borderId="592" applyNumberFormat="0" applyAlignment="0" applyProtection="0">
      <alignment vertical="center"/>
    </xf>
    <xf numFmtId="0" fontId="406" fillId="86" borderId="474" applyNumberFormat="0" applyAlignment="0" applyProtection="0">
      <alignment vertical="center"/>
    </xf>
    <xf numFmtId="0" fontId="412" fillId="0" borderId="479" applyNumberFormat="0" applyFill="0" applyAlignment="0" applyProtection="0">
      <alignment vertical="center"/>
    </xf>
    <xf numFmtId="0" fontId="413" fillId="73" borderId="474" applyNumberFormat="0" applyAlignment="0" applyProtection="0">
      <alignment vertical="center"/>
    </xf>
    <xf numFmtId="0" fontId="419" fillId="86" borderId="475" applyNumberFormat="0" applyAlignment="0" applyProtection="0">
      <alignment vertical="center"/>
    </xf>
    <xf numFmtId="245" fontId="20" fillId="0" borderId="477">
      <alignment horizontal="left" vertical="center"/>
    </xf>
    <xf numFmtId="0" fontId="377" fillId="86" borderId="474" applyNumberFormat="0" applyAlignment="0" applyProtection="0"/>
    <xf numFmtId="0" fontId="274" fillId="61" borderId="600" applyNumberFormat="0" applyAlignment="0" applyProtection="0"/>
    <xf numFmtId="0" fontId="396" fillId="86" borderId="475" applyNumberFormat="0" applyAlignment="0" applyProtection="0"/>
    <xf numFmtId="245" fontId="20" fillId="0" borderId="477">
      <alignment horizontal="left" vertical="center"/>
    </xf>
    <xf numFmtId="0" fontId="20" fillId="0" borderId="524">
      <alignment horizontal="left" vertical="center"/>
    </xf>
    <xf numFmtId="0" fontId="20" fillId="0" borderId="477">
      <alignment horizontal="left" vertical="center"/>
    </xf>
    <xf numFmtId="0" fontId="20" fillId="0" borderId="477">
      <alignment horizontal="left" vertical="center"/>
    </xf>
    <xf numFmtId="0" fontId="20" fillId="0" borderId="477">
      <alignment horizontal="left" vertical="center"/>
    </xf>
    <xf numFmtId="0" fontId="20" fillId="0" borderId="477">
      <alignment horizontal="left" vertical="center"/>
    </xf>
    <xf numFmtId="0" fontId="20" fillId="0" borderId="477">
      <alignment horizontal="left" vertical="center"/>
    </xf>
    <xf numFmtId="0" fontId="20" fillId="0" borderId="477">
      <alignment horizontal="left" vertical="center"/>
    </xf>
    <xf numFmtId="0" fontId="20" fillId="0" borderId="477">
      <alignment horizontal="left" vertical="center"/>
    </xf>
    <xf numFmtId="245" fontId="20" fillId="0" borderId="477">
      <alignment horizontal="left" vertical="center"/>
    </xf>
    <xf numFmtId="245" fontId="20" fillId="0" borderId="477">
      <alignment horizontal="left" vertical="center"/>
    </xf>
    <xf numFmtId="0" fontId="412" fillId="0" borderId="500" applyNumberFormat="0" applyFill="0" applyAlignment="0" applyProtection="0">
      <alignment vertical="center"/>
    </xf>
    <xf numFmtId="0" fontId="108" fillId="0" borderId="485">
      <alignment vertical="justify" wrapText="1"/>
    </xf>
    <xf numFmtId="0" fontId="263" fillId="61" borderId="481" applyNumberFormat="0" applyAlignment="0" applyProtection="0"/>
    <xf numFmtId="0" fontId="406" fillId="86" borderId="536" applyNumberFormat="0" applyAlignment="0" applyProtection="0">
      <alignment vertical="center"/>
    </xf>
    <xf numFmtId="0" fontId="274" fillId="61" borderId="482" applyNumberFormat="0" applyAlignment="0" applyProtection="0"/>
    <xf numFmtId="0" fontId="406" fillId="86" borderId="571" applyNumberFormat="0" applyAlignment="0" applyProtection="0">
      <alignment vertical="center"/>
    </xf>
    <xf numFmtId="0" fontId="406" fillId="86" borderId="481" applyNumberFormat="0" applyAlignment="0" applyProtection="0">
      <alignment vertical="center"/>
    </xf>
    <xf numFmtId="0" fontId="412" fillId="0" borderId="486" applyNumberFormat="0" applyFill="0" applyAlignment="0" applyProtection="0">
      <alignment vertical="center"/>
    </xf>
    <xf numFmtId="0" fontId="413" fillId="73" borderId="481" applyNumberFormat="0" applyAlignment="0" applyProtection="0">
      <alignment vertical="center"/>
    </xf>
    <xf numFmtId="0" fontId="419" fillId="86" borderId="482" applyNumberFormat="0" applyAlignment="0" applyProtection="0">
      <alignment vertical="center"/>
    </xf>
    <xf numFmtId="245" fontId="20" fillId="0" borderId="484">
      <alignment horizontal="left" vertical="center"/>
    </xf>
    <xf numFmtId="0" fontId="377" fillId="86" borderId="481" applyNumberFormat="0" applyAlignment="0" applyProtection="0"/>
    <xf numFmtId="0" fontId="396" fillId="86" borderId="482" applyNumberFormat="0" applyAlignment="0" applyProtection="0"/>
    <xf numFmtId="245" fontId="20" fillId="0" borderId="484">
      <alignment horizontal="left" vertical="center"/>
    </xf>
    <xf numFmtId="0" fontId="20" fillId="0" borderId="484">
      <alignment horizontal="left" vertical="center"/>
    </xf>
    <xf numFmtId="0" fontId="20" fillId="0" borderId="484">
      <alignment horizontal="left" vertical="center"/>
    </xf>
    <xf numFmtId="0" fontId="20" fillId="0" borderId="484">
      <alignment horizontal="left" vertical="center"/>
    </xf>
    <xf numFmtId="0" fontId="20" fillId="0" borderId="484">
      <alignment horizontal="left" vertical="center"/>
    </xf>
    <xf numFmtId="0" fontId="20" fillId="0" borderId="484">
      <alignment horizontal="left" vertical="center"/>
    </xf>
    <xf numFmtId="0" fontId="20" fillId="0" borderId="484">
      <alignment horizontal="left" vertical="center"/>
    </xf>
    <xf numFmtId="0" fontId="20" fillId="0" borderId="484">
      <alignment horizontal="left" vertical="center"/>
    </xf>
    <xf numFmtId="245" fontId="20" fillId="0" borderId="484">
      <alignment horizontal="left" vertical="center"/>
    </xf>
    <xf numFmtId="245" fontId="20" fillId="0" borderId="484">
      <alignment horizontal="left" vertical="center"/>
    </xf>
    <xf numFmtId="0" fontId="377" fillId="86" borderId="543" applyNumberFormat="0" applyAlignment="0" applyProtection="0"/>
    <xf numFmtId="0" fontId="263" fillId="61" borderId="585" applyNumberFormat="0" applyAlignment="0" applyProtection="0"/>
    <xf numFmtId="0" fontId="263" fillId="61" borderId="528" applyNumberFormat="0" applyAlignment="0" applyProtection="0"/>
    <xf numFmtId="245" fontId="20" fillId="0" borderId="491">
      <alignment horizontal="left" vertical="center"/>
    </xf>
    <xf numFmtId="0" fontId="108" fillId="0" borderId="499">
      <alignment vertical="justify" wrapText="1"/>
    </xf>
    <xf numFmtId="0" fontId="263" fillId="61" borderId="495" applyNumberFormat="0" applyAlignment="0" applyProtection="0"/>
    <xf numFmtId="0" fontId="274" fillId="61" borderId="496" applyNumberFormat="0" applyAlignment="0" applyProtection="0"/>
    <xf numFmtId="0" fontId="406" fillId="86" borderId="495" applyNumberFormat="0" applyAlignment="0" applyProtection="0">
      <alignment vertical="center"/>
    </xf>
    <xf numFmtId="0" fontId="412" fillId="0" borderId="500" applyNumberFormat="0" applyFill="0" applyAlignment="0" applyProtection="0">
      <alignment vertical="center"/>
    </xf>
    <xf numFmtId="0" fontId="413" fillId="73" borderId="495" applyNumberFormat="0" applyAlignment="0" applyProtection="0">
      <alignment vertical="center"/>
    </xf>
    <xf numFmtId="0" fontId="419" fillId="86" borderId="496" applyNumberFormat="0" applyAlignment="0" applyProtection="0">
      <alignment vertical="center"/>
    </xf>
    <xf numFmtId="245" fontId="20" fillId="0" borderId="498">
      <alignment horizontal="left" vertical="center"/>
    </xf>
    <xf numFmtId="0" fontId="377" fillId="86" borderId="495" applyNumberFormat="0" applyAlignment="0" applyProtection="0"/>
    <xf numFmtId="0" fontId="396" fillId="86" borderId="496" applyNumberFormat="0" applyAlignment="0" applyProtection="0"/>
    <xf numFmtId="245" fontId="20" fillId="0" borderId="498">
      <alignment horizontal="left" vertical="center"/>
    </xf>
    <xf numFmtId="0" fontId="20" fillId="0" borderId="581">
      <alignment horizontal="left" vertical="center"/>
    </xf>
    <xf numFmtId="37" fontId="108" fillId="0" borderId="562" applyAlignment="0"/>
    <xf numFmtId="0" fontId="20" fillId="0" borderId="498">
      <alignment horizontal="left" vertical="center"/>
    </xf>
    <xf numFmtId="0" fontId="20" fillId="0" borderId="498">
      <alignment horizontal="left" vertical="center"/>
    </xf>
    <xf numFmtId="0" fontId="20" fillId="0" borderId="498">
      <alignment horizontal="left" vertical="center"/>
    </xf>
    <xf numFmtId="0" fontId="20" fillId="0" borderId="498">
      <alignment horizontal="left" vertical="center"/>
    </xf>
    <xf numFmtId="0" fontId="20" fillId="0" borderId="498">
      <alignment horizontal="left" vertical="center"/>
    </xf>
    <xf numFmtId="0" fontId="20" fillId="0" borderId="498">
      <alignment horizontal="left" vertical="center"/>
    </xf>
    <xf numFmtId="0" fontId="20" fillId="0" borderId="498">
      <alignment horizontal="left" vertical="center"/>
    </xf>
    <xf numFmtId="245" fontId="20" fillId="0" borderId="498">
      <alignment horizontal="left" vertical="center"/>
    </xf>
    <xf numFmtId="245" fontId="20" fillId="0" borderId="498">
      <alignment horizontal="left" vertical="center"/>
    </xf>
    <xf numFmtId="0" fontId="108" fillId="0" borderId="506">
      <alignment vertical="justify" wrapText="1"/>
    </xf>
    <xf numFmtId="0" fontId="263" fillId="61" borderId="502" applyNumberFormat="0" applyAlignment="0" applyProtection="0"/>
    <xf numFmtId="0" fontId="274" fillId="61" borderId="503" applyNumberFormat="0" applyAlignment="0" applyProtection="0"/>
    <xf numFmtId="245" fontId="20" fillId="0" borderId="559">
      <alignment horizontal="left" vertical="center"/>
    </xf>
    <xf numFmtId="3" fontId="9" fillId="2" borderId="517" applyNumberFormat="0" applyFont="0" applyFill="0" applyBorder="0" applyAlignment="0" applyProtection="0">
      <alignment horizontal="center" vertical="center" wrapText="1"/>
    </xf>
    <xf numFmtId="0" fontId="406" fillId="86" borderId="502" applyNumberFormat="0" applyAlignment="0" applyProtection="0">
      <alignment vertical="center"/>
    </xf>
    <xf numFmtId="0" fontId="412" fillId="0" borderId="507" applyNumberFormat="0" applyFill="0" applyAlignment="0" applyProtection="0">
      <alignment vertical="center"/>
    </xf>
    <xf numFmtId="0" fontId="413" fillId="73" borderId="502" applyNumberFormat="0" applyAlignment="0" applyProtection="0">
      <alignment vertical="center"/>
    </xf>
    <xf numFmtId="0" fontId="419" fillId="86" borderId="503" applyNumberFormat="0" applyAlignment="0" applyProtection="0">
      <alignment vertical="center"/>
    </xf>
    <xf numFmtId="245" fontId="20" fillId="0" borderId="505">
      <alignment horizontal="left" vertical="center"/>
    </xf>
    <xf numFmtId="0" fontId="377" fillId="86" borderId="502" applyNumberFormat="0" applyAlignment="0" applyProtection="0"/>
    <xf numFmtId="0" fontId="396" fillId="86" borderId="503" applyNumberFormat="0" applyAlignment="0" applyProtection="0"/>
    <xf numFmtId="245" fontId="20" fillId="0" borderId="505">
      <alignment horizontal="left" vertical="center"/>
    </xf>
    <xf numFmtId="0" fontId="419" fillId="86" borderId="557" applyNumberFormat="0" applyAlignment="0" applyProtection="0">
      <alignment vertical="center"/>
    </xf>
    <xf numFmtId="0" fontId="377" fillId="86" borderId="515" applyNumberFormat="0" applyAlignment="0" applyProtection="0"/>
    <xf numFmtId="3" fontId="9" fillId="2" borderId="545" applyNumberFormat="0" applyFont="0" applyFill="0" applyBorder="0" applyAlignment="0" applyProtection="0">
      <alignment horizontal="center" vertical="center" wrapText="1"/>
    </xf>
    <xf numFmtId="0" fontId="396" fillId="86" borderId="516" applyNumberFormat="0" applyAlignment="0" applyProtection="0"/>
    <xf numFmtId="0" fontId="349" fillId="87" borderId="529" applyNumberFormat="0" applyFont="0" applyAlignment="0" applyProtection="0"/>
    <xf numFmtId="0" fontId="20" fillId="0" borderId="505">
      <alignment horizontal="left" vertical="center"/>
    </xf>
    <xf numFmtId="0" fontId="20" fillId="0" borderId="505">
      <alignment horizontal="left" vertical="center"/>
    </xf>
    <xf numFmtId="0" fontId="20" fillId="0" borderId="505">
      <alignment horizontal="left" vertical="center"/>
    </xf>
    <xf numFmtId="0" fontId="20" fillId="0" borderId="505">
      <alignment horizontal="left" vertical="center"/>
    </xf>
    <xf numFmtId="0" fontId="20" fillId="0" borderId="505">
      <alignment horizontal="left" vertical="center"/>
    </xf>
    <xf numFmtId="0" fontId="20" fillId="0" borderId="505">
      <alignment horizontal="left" vertical="center"/>
    </xf>
    <xf numFmtId="0" fontId="20" fillId="0" borderId="505">
      <alignment horizontal="left" vertical="center"/>
    </xf>
    <xf numFmtId="245" fontId="20" fillId="0" borderId="505">
      <alignment horizontal="left" vertical="center"/>
    </xf>
    <xf numFmtId="245" fontId="20" fillId="0" borderId="505">
      <alignment horizontal="left" vertical="center"/>
    </xf>
    <xf numFmtId="0" fontId="20" fillId="0" borderId="511">
      <alignment horizontal="left" vertical="center"/>
    </xf>
    <xf numFmtId="0" fontId="20" fillId="0" borderId="511">
      <alignment horizontal="left" vertical="center"/>
    </xf>
    <xf numFmtId="0" fontId="20" fillId="0" borderId="511">
      <alignment horizontal="left" vertical="center"/>
    </xf>
    <xf numFmtId="0" fontId="20" fillId="0" borderId="511">
      <alignment horizontal="left" vertical="center"/>
    </xf>
    <xf numFmtId="0" fontId="20" fillId="0" borderId="511">
      <alignment horizontal="left" vertical="center"/>
    </xf>
    <xf numFmtId="0" fontId="20" fillId="0" borderId="511">
      <alignment horizontal="left" vertical="center"/>
    </xf>
    <xf numFmtId="0" fontId="20" fillId="0" borderId="511">
      <alignment horizontal="left" vertical="center"/>
    </xf>
    <xf numFmtId="0" fontId="396" fillId="86" borderId="509" applyNumberFormat="0" applyAlignment="0" applyProtection="0"/>
    <xf numFmtId="37" fontId="108" fillId="0" borderId="508" applyAlignment="0"/>
    <xf numFmtId="3" fontId="9" fillId="2" borderId="510" applyNumberFormat="0" applyFont="0" applyFill="0" applyBorder="0" applyAlignment="0" applyProtection="0">
      <alignment horizontal="center" vertical="center" wrapText="1"/>
    </xf>
    <xf numFmtId="0" fontId="419" fillId="86" borderId="522" applyNumberFormat="0" applyAlignment="0" applyProtection="0">
      <alignment vertical="center"/>
    </xf>
    <xf numFmtId="0" fontId="108" fillId="0" borderId="512">
      <alignment vertical="justify" wrapText="1"/>
    </xf>
    <xf numFmtId="0" fontId="274" fillId="61" borderId="509" applyNumberFormat="0" applyAlignment="0" applyProtection="0"/>
    <xf numFmtId="0" fontId="412" fillId="0" borderId="513" applyNumberFormat="0" applyFill="0" applyAlignment="0" applyProtection="0">
      <alignment vertical="center"/>
    </xf>
    <xf numFmtId="0" fontId="419" fillId="86" borderId="509" applyNumberFormat="0" applyAlignment="0" applyProtection="0">
      <alignment vertical="center"/>
    </xf>
    <xf numFmtId="245" fontId="20" fillId="0" borderId="511">
      <alignment horizontal="left" vertical="center"/>
    </xf>
    <xf numFmtId="0" fontId="20" fillId="0" borderId="559">
      <alignment horizontal="left" vertical="center"/>
    </xf>
    <xf numFmtId="0" fontId="396" fillId="86" borderId="509" applyNumberFormat="0" applyAlignment="0" applyProtection="0"/>
    <xf numFmtId="245" fontId="20" fillId="0" borderId="511">
      <alignment horizontal="left" vertical="center"/>
    </xf>
    <xf numFmtId="0" fontId="413" fillId="73" borderId="543" applyNumberFormat="0" applyAlignment="0" applyProtection="0">
      <alignment vertical="center"/>
    </xf>
    <xf numFmtId="0" fontId="263" fillId="61" borderId="592" applyNumberFormat="0" applyAlignment="0" applyProtection="0"/>
    <xf numFmtId="0" fontId="20" fillId="0" borderId="511">
      <alignment horizontal="left" vertical="center"/>
    </xf>
    <xf numFmtId="0" fontId="20" fillId="0" borderId="511">
      <alignment horizontal="left" vertical="center"/>
    </xf>
    <xf numFmtId="0" fontId="20" fillId="0" borderId="511">
      <alignment horizontal="left" vertical="center"/>
    </xf>
    <xf numFmtId="0" fontId="20" fillId="0" borderId="511">
      <alignment horizontal="left" vertical="center"/>
    </xf>
    <xf numFmtId="0" fontId="20" fillId="0" borderId="511">
      <alignment horizontal="left" vertical="center"/>
    </xf>
    <xf numFmtId="0" fontId="20" fillId="0" borderId="511">
      <alignment horizontal="left" vertical="center"/>
    </xf>
    <xf numFmtId="0" fontId="20" fillId="0" borderId="511">
      <alignment horizontal="left" vertical="center"/>
    </xf>
    <xf numFmtId="245" fontId="20" fillId="0" borderId="511">
      <alignment horizontal="left" vertical="center"/>
    </xf>
    <xf numFmtId="245" fontId="20" fillId="0" borderId="511">
      <alignment horizontal="left" vertical="center"/>
    </xf>
    <xf numFmtId="0" fontId="108" fillId="0" borderId="519">
      <alignment vertical="justify" wrapText="1"/>
    </xf>
    <xf numFmtId="0" fontId="263" fillId="61" borderId="515" applyNumberFormat="0" applyAlignment="0" applyProtection="0"/>
    <xf numFmtId="0" fontId="274" fillId="61" borderId="516" applyNumberFormat="0" applyAlignment="0" applyProtection="0"/>
    <xf numFmtId="0" fontId="406" fillId="86" borderId="515" applyNumberFormat="0" applyAlignment="0" applyProtection="0">
      <alignment vertical="center"/>
    </xf>
    <xf numFmtId="0" fontId="412" fillId="0" borderId="520" applyNumberFormat="0" applyFill="0" applyAlignment="0" applyProtection="0">
      <alignment vertical="center"/>
    </xf>
    <xf numFmtId="0" fontId="413" fillId="73" borderId="515" applyNumberFormat="0" applyAlignment="0" applyProtection="0">
      <alignment vertical="center"/>
    </xf>
    <xf numFmtId="0" fontId="419" fillId="86" borderId="516" applyNumberFormat="0" applyAlignment="0" applyProtection="0">
      <alignment vertical="center"/>
    </xf>
    <xf numFmtId="245" fontId="20" fillId="0" borderId="518">
      <alignment horizontal="left" vertical="center"/>
    </xf>
    <xf numFmtId="0" fontId="377" fillId="86" borderId="515" applyNumberFormat="0" applyAlignment="0" applyProtection="0"/>
    <xf numFmtId="0" fontId="396" fillId="86" borderId="516" applyNumberFormat="0" applyAlignment="0" applyProtection="0"/>
    <xf numFmtId="245" fontId="20" fillId="0" borderId="518">
      <alignment horizontal="left" vertical="center"/>
    </xf>
    <xf numFmtId="0" fontId="396" fillId="86" borderId="544" applyNumberFormat="0" applyAlignment="0" applyProtection="0"/>
    <xf numFmtId="0" fontId="20" fillId="0" borderId="567">
      <alignment horizontal="left" vertical="center"/>
    </xf>
    <xf numFmtId="0" fontId="396" fillId="86" borderId="530" applyNumberFormat="0" applyAlignment="0" applyProtection="0"/>
    <xf numFmtId="0" fontId="20" fillId="0" borderId="518">
      <alignment horizontal="left" vertical="center"/>
    </xf>
    <xf numFmtId="0" fontId="20" fillId="0" borderId="518">
      <alignment horizontal="left" vertical="center"/>
    </xf>
    <xf numFmtId="0" fontId="20" fillId="0" borderId="518">
      <alignment horizontal="left" vertical="center"/>
    </xf>
    <xf numFmtId="0" fontId="20" fillId="0" borderId="518">
      <alignment horizontal="left" vertical="center"/>
    </xf>
    <xf numFmtId="0" fontId="20" fillId="0" borderId="518">
      <alignment horizontal="left" vertical="center"/>
    </xf>
    <xf numFmtId="0" fontId="20" fillId="0" borderId="518">
      <alignment horizontal="left" vertical="center"/>
    </xf>
    <xf numFmtId="0" fontId="20" fillId="0" borderId="518">
      <alignment horizontal="left" vertical="center"/>
    </xf>
    <xf numFmtId="245" fontId="20" fillId="0" borderId="518">
      <alignment horizontal="left" vertical="center"/>
    </xf>
    <xf numFmtId="245" fontId="20" fillId="0" borderId="518">
      <alignment horizontal="left" vertical="center"/>
    </xf>
    <xf numFmtId="0" fontId="108" fillId="0" borderId="525">
      <alignment vertical="justify" wrapText="1"/>
    </xf>
    <xf numFmtId="0" fontId="274" fillId="61" borderId="522" applyNumberFormat="0" applyAlignment="0" applyProtection="0"/>
    <xf numFmtId="0" fontId="419" fillId="86" borderId="579" applyNumberFormat="0" applyAlignment="0" applyProtection="0">
      <alignment vertical="center"/>
    </xf>
    <xf numFmtId="0" fontId="274" fillId="61" borderId="586" applyNumberFormat="0" applyAlignment="0" applyProtection="0"/>
    <xf numFmtId="0" fontId="412" fillId="0" borderId="526" applyNumberFormat="0" applyFill="0" applyAlignment="0" applyProtection="0">
      <alignment vertical="center"/>
    </xf>
    <xf numFmtId="0" fontId="419" fillId="86" borderId="522" applyNumberFormat="0" applyAlignment="0" applyProtection="0">
      <alignment vertical="center"/>
    </xf>
    <xf numFmtId="245" fontId="20" fillId="0" borderId="524">
      <alignment horizontal="left" vertical="center"/>
    </xf>
    <xf numFmtId="0" fontId="396" fillId="86" borderId="522" applyNumberFormat="0" applyAlignment="0" applyProtection="0"/>
    <xf numFmtId="245" fontId="20" fillId="0" borderId="524">
      <alignment horizontal="left" vertical="center"/>
    </xf>
    <xf numFmtId="0" fontId="20" fillId="0" borderId="524">
      <alignment horizontal="left" vertical="center"/>
    </xf>
    <xf numFmtId="0" fontId="20" fillId="0" borderId="524">
      <alignment horizontal="left" vertical="center"/>
    </xf>
    <xf numFmtId="0" fontId="20" fillId="0" borderId="524">
      <alignment horizontal="left" vertical="center"/>
    </xf>
    <xf numFmtId="0" fontId="20" fillId="0" borderId="524">
      <alignment horizontal="left" vertical="center"/>
    </xf>
    <xf numFmtId="0" fontId="20" fillId="0" borderId="524">
      <alignment horizontal="left" vertical="center"/>
    </xf>
    <xf numFmtId="0" fontId="20" fillId="0" borderId="524">
      <alignment horizontal="left" vertical="center"/>
    </xf>
    <xf numFmtId="0" fontId="20" fillId="0" borderId="524">
      <alignment horizontal="left" vertical="center"/>
    </xf>
    <xf numFmtId="245" fontId="20" fillId="0" borderId="524">
      <alignment horizontal="left" vertical="center"/>
    </xf>
    <xf numFmtId="245" fontId="20" fillId="0" borderId="524">
      <alignment horizontal="left" vertical="center"/>
    </xf>
    <xf numFmtId="0" fontId="8" fillId="52" borderId="529" applyNumberFormat="0" applyFont="0" applyAlignment="0" applyProtection="0"/>
    <xf numFmtId="0" fontId="406" fillId="86" borderId="528" applyNumberFormat="0" applyAlignment="0" applyProtection="0">
      <alignment vertical="center"/>
    </xf>
    <xf numFmtId="0" fontId="8" fillId="87" borderId="529" applyNumberFormat="0" applyFont="0" applyAlignment="0" applyProtection="0">
      <alignment vertical="center"/>
    </xf>
    <xf numFmtId="0" fontId="412" fillId="0" borderId="534" applyNumberFormat="0" applyFill="0" applyAlignment="0" applyProtection="0">
      <alignment vertical="center"/>
    </xf>
    <xf numFmtId="0" fontId="413" fillId="73" borderId="528" applyNumberFormat="0" applyAlignment="0" applyProtection="0">
      <alignment vertical="center"/>
    </xf>
    <xf numFmtId="0" fontId="419" fillId="86" borderId="530" applyNumberFormat="0" applyAlignment="0" applyProtection="0">
      <alignment vertical="center"/>
    </xf>
    <xf numFmtId="245" fontId="20" fillId="0" borderId="532">
      <alignment horizontal="left" vertical="center"/>
    </xf>
    <xf numFmtId="0" fontId="377" fillId="86" borderId="528" applyNumberFormat="0" applyAlignment="0" applyProtection="0"/>
    <xf numFmtId="0" fontId="349" fillId="87" borderId="529" applyNumberFormat="0" applyFont="0" applyAlignment="0" applyProtection="0"/>
    <xf numFmtId="0" fontId="396" fillId="86" borderId="530" applyNumberFormat="0" applyAlignment="0" applyProtection="0"/>
    <xf numFmtId="245" fontId="20" fillId="0" borderId="532">
      <alignment horizontal="left" vertical="center"/>
    </xf>
    <xf numFmtId="0" fontId="108" fillId="0" borderId="553">
      <alignment vertical="justify" wrapText="1"/>
    </xf>
    <xf numFmtId="0" fontId="20" fillId="0" borderId="532">
      <alignment horizontal="left" vertical="center"/>
    </xf>
    <xf numFmtId="0" fontId="20" fillId="0" borderId="532">
      <alignment horizontal="left" vertical="center"/>
    </xf>
    <xf numFmtId="0" fontId="20" fillId="0" borderId="532">
      <alignment horizontal="left" vertical="center"/>
    </xf>
    <xf numFmtId="0" fontId="20" fillId="0" borderId="532">
      <alignment horizontal="left" vertical="center"/>
    </xf>
    <xf numFmtId="0" fontId="20" fillId="0" borderId="532">
      <alignment horizontal="left" vertical="center"/>
    </xf>
    <xf numFmtId="0" fontId="20" fillId="0" borderId="532">
      <alignment horizontal="left" vertical="center"/>
    </xf>
    <xf numFmtId="0" fontId="20" fillId="0" borderId="532">
      <alignment horizontal="left" vertical="center"/>
    </xf>
    <xf numFmtId="245" fontId="20" fillId="0" borderId="532">
      <alignment horizontal="left" vertical="center"/>
    </xf>
    <xf numFmtId="245" fontId="20" fillId="0" borderId="532">
      <alignment horizontal="left" vertical="center"/>
    </xf>
    <xf numFmtId="0" fontId="377" fillId="86" borderId="536" applyNumberFormat="0" applyAlignment="0" applyProtection="0"/>
    <xf numFmtId="0" fontId="396" fillId="86" borderId="537" applyNumberFormat="0" applyAlignment="0" applyProtection="0"/>
    <xf numFmtId="37" fontId="108" fillId="0" borderId="535" applyAlignment="0"/>
    <xf numFmtId="3" fontId="9" fillId="2" borderId="538" applyNumberFormat="0" applyFont="0" applyFill="0" applyBorder="0" applyAlignment="0" applyProtection="0">
      <alignment horizontal="center" vertical="center" wrapText="1"/>
    </xf>
    <xf numFmtId="0" fontId="108" fillId="0" borderId="540">
      <alignment vertical="justify" wrapText="1"/>
    </xf>
    <xf numFmtId="0" fontId="263" fillId="61" borderId="536" applyNumberFormat="0" applyAlignment="0" applyProtection="0"/>
    <xf numFmtId="0" fontId="274" fillId="61" borderId="537" applyNumberFormat="0" applyAlignment="0" applyProtection="0"/>
    <xf numFmtId="0" fontId="406" fillId="86" borderId="536" applyNumberFormat="0" applyAlignment="0" applyProtection="0">
      <alignment vertical="center"/>
    </xf>
    <xf numFmtId="0" fontId="412" fillId="0" borderId="541" applyNumberFormat="0" applyFill="0" applyAlignment="0" applyProtection="0">
      <alignment vertical="center"/>
    </xf>
    <xf numFmtId="0" fontId="413" fillId="73" borderId="536" applyNumberFormat="0" applyAlignment="0" applyProtection="0">
      <alignment vertical="center"/>
    </xf>
    <xf numFmtId="0" fontId="419" fillId="86" borderId="537" applyNumberFormat="0" applyAlignment="0" applyProtection="0">
      <alignment vertical="center"/>
    </xf>
    <xf numFmtId="245" fontId="20" fillId="0" borderId="539">
      <alignment horizontal="left" vertical="center"/>
    </xf>
    <xf numFmtId="0" fontId="377" fillId="86" borderId="536" applyNumberFormat="0" applyAlignment="0" applyProtection="0"/>
    <xf numFmtId="0" fontId="396" fillId="86" borderId="537" applyNumberFormat="0" applyAlignment="0" applyProtection="0"/>
    <xf numFmtId="245" fontId="20" fillId="0" borderId="539">
      <alignment horizontal="left" vertical="center"/>
    </xf>
    <xf numFmtId="0" fontId="8" fillId="52" borderId="564" applyNumberFormat="0" applyFont="0" applyAlignment="0" applyProtection="0"/>
    <xf numFmtId="0" fontId="20" fillId="0" borderId="539">
      <alignment horizontal="left" vertical="center"/>
    </xf>
    <xf numFmtId="0" fontId="20" fillId="0" borderId="539">
      <alignment horizontal="left" vertical="center"/>
    </xf>
    <xf numFmtId="0" fontId="20" fillId="0" borderId="539">
      <alignment horizontal="left" vertical="center"/>
    </xf>
    <xf numFmtId="0" fontId="20" fillId="0" borderId="539">
      <alignment horizontal="left" vertical="center"/>
    </xf>
    <xf numFmtId="0" fontId="20" fillId="0" borderId="539">
      <alignment horizontal="left" vertical="center"/>
    </xf>
    <xf numFmtId="0" fontId="20" fillId="0" borderId="539">
      <alignment horizontal="left" vertical="center"/>
    </xf>
    <xf numFmtId="0" fontId="20" fillId="0" borderId="539">
      <alignment horizontal="left" vertical="center"/>
    </xf>
    <xf numFmtId="245" fontId="20" fillId="0" borderId="539">
      <alignment horizontal="left" vertical="center"/>
    </xf>
    <xf numFmtId="245" fontId="20" fillId="0" borderId="539">
      <alignment horizontal="left" vertical="center"/>
    </xf>
    <xf numFmtId="0" fontId="108" fillId="0" borderId="547">
      <alignment vertical="justify" wrapText="1"/>
    </xf>
    <xf numFmtId="0" fontId="263" fillId="61" borderId="543" applyNumberFormat="0" applyAlignment="0" applyProtection="0"/>
    <xf numFmtId="0" fontId="274" fillId="61" borderId="544" applyNumberFormat="0" applyAlignment="0" applyProtection="0"/>
    <xf numFmtId="0" fontId="406" fillId="86" borderId="543" applyNumberFormat="0" applyAlignment="0" applyProtection="0">
      <alignment vertical="center"/>
    </xf>
    <xf numFmtId="0" fontId="412" fillId="0" borderId="548" applyNumberFormat="0" applyFill="0" applyAlignment="0" applyProtection="0">
      <alignment vertical="center"/>
    </xf>
    <xf numFmtId="0" fontId="413" fillId="73" borderId="543" applyNumberFormat="0" applyAlignment="0" applyProtection="0">
      <alignment vertical="center"/>
    </xf>
    <xf numFmtId="0" fontId="419" fillId="86" borderId="544" applyNumberFormat="0" applyAlignment="0" applyProtection="0">
      <alignment vertical="center"/>
    </xf>
    <xf numFmtId="245" fontId="20" fillId="0" borderId="546">
      <alignment horizontal="left" vertical="center"/>
    </xf>
    <xf numFmtId="0" fontId="377" fillId="86" borderId="543" applyNumberFormat="0" applyAlignment="0" applyProtection="0"/>
    <xf numFmtId="0" fontId="396" fillId="86" borderId="544" applyNumberFormat="0" applyAlignment="0" applyProtection="0"/>
    <xf numFmtId="245" fontId="20" fillId="0" borderId="546">
      <alignment horizontal="left" vertical="center"/>
    </xf>
    <xf numFmtId="37" fontId="108" fillId="0" borderId="584" applyAlignment="0"/>
    <xf numFmtId="0" fontId="412" fillId="0" borderId="590" applyNumberFormat="0" applyFill="0" applyAlignment="0" applyProtection="0">
      <alignment vertical="center"/>
    </xf>
    <xf numFmtId="0" fontId="20" fillId="0" borderId="546">
      <alignment horizontal="left" vertical="center"/>
    </xf>
    <xf numFmtId="0" fontId="20" fillId="0" borderId="546">
      <alignment horizontal="left" vertical="center"/>
    </xf>
    <xf numFmtId="0" fontId="20" fillId="0" borderId="546">
      <alignment horizontal="left" vertical="center"/>
    </xf>
    <xf numFmtId="0" fontId="20" fillId="0" borderId="546">
      <alignment horizontal="left" vertical="center"/>
    </xf>
    <xf numFmtId="0" fontId="20" fillId="0" borderId="546">
      <alignment horizontal="left" vertical="center"/>
    </xf>
    <xf numFmtId="0" fontId="20" fillId="0" borderId="546">
      <alignment horizontal="left" vertical="center"/>
    </xf>
    <xf numFmtId="0" fontId="20" fillId="0" borderId="546">
      <alignment horizontal="left" vertical="center"/>
    </xf>
    <xf numFmtId="245" fontId="20" fillId="0" borderId="546">
      <alignment horizontal="left" vertical="center"/>
    </xf>
    <xf numFmtId="245" fontId="20" fillId="0" borderId="546">
      <alignment horizontal="left" vertical="center"/>
    </xf>
    <xf numFmtId="0" fontId="108" fillId="0" borderId="553">
      <alignment vertical="justify" wrapText="1"/>
    </xf>
    <xf numFmtId="0" fontId="274" fillId="61" borderId="550" applyNumberFormat="0" applyAlignment="0" applyProtection="0"/>
    <xf numFmtId="0" fontId="396" fillId="86" borderId="557" applyNumberFormat="0" applyAlignment="0" applyProtection="0"/>
    <xf numFmtId="0" fontId="412" fillId="0" borderId="554" applyNumberFormat="0" applyFill="0" applyAlignment="0" applyProtection="0">
      <alignment vertical="center"/>
    </xf>
    <xf numFmtId="0" fontId="419" fillId="86" borderId="550" applyNumberFormat="0" applyAlignment="0" applyProtection="0">
      <alignment vertical="center"/>
    </xf>
    <xf numFmtId="245" fontId="20" fillId="0" borderId="552">
      <alignment horizontal="left" vertical="center"/>
    </xf>
    <xf numFmtId="0" fontId="396" fillId="86" borderId="550" applyNumberFormat="0" applyAlignment="0" applyProtection="0"/>
    <xf numFmtId="245" fontId="20" fillId="0" borderId="552">
      <alignment horizontal="left" vertical="center"/>
    </xf>
    <xf numFmtId="0" fontId="419" fillId="86" borderId="557" applyNumberFormat="0" applyAlignment="0" applyProtection="0">
      <alignment vertical="center"/>
    </xf>
    <xf numFmtId="0" fontId="20" fillId="0" borderId="552">
      <alignment horizontal="left" vertical="center"/>
    </xf>
    <xf numFmtId="0" fontId="20" fillId="0" borderId="552">
      <alignment horizontal="left" vertical="center"/>
    </xf>
    <xf numFmtId="0" fontId="20" fillId="0" borderId="552">
      <alignment horizontal="left" vertical="center"/>
    </xf>
    <xf numFmtId="0" fontId="20" fillId="0" borderId="552">
      <alignment horizontal="left" vertical="center"/>
    </xf>
    <xf numFmtId="0" fontId="20" fillId="0" borderId="552">
      <alignment horizontal="left" vertical="center"/>
    </xf>
    <xf numFmtId="0" fontId="20" fillId="0" borderId="552">
      <alignment horizontal="left" vertical="center"/>
    </xf>
    <xf numFmtId="0" fontId="20" fillId="0" borderId="552">
      <alignment horizontal="left" vertical="center"/>
    </xf>
    <xf numFmtId="245" fontId="20" fillId="0" borderId="552">
      <alignment horizontal="left" vertical="center"/>
    </xf>
    <xf numFmtId="245" fontId="20" fillId="0" borderId="552">
      <alignment horizontal="left" vertical="center"/>
    </xf>
    <xf numFmtId="0" fontId="20" fillId="0" borderId="574">
      <alignment horizontal="left" vertical="center"/>
    </xf>
    <xf numFmtId="0" fontId="20" fillId="0" borderId="559">
      <alignment horizontal="left" vertical="center"/>
    </xf>
    <xf numFmtId="0" fontId="20" fillId="0" borderId="559">
      <alignment horizontal="left" vertical="center"/>
    </xf>
    <xf numFmtId="0" fontId="20" fillId="0" borderId="559">
      <alignment horizontal="left" vertical="center"/>
    </xf>
    <xf numFmtId="0" fontId="20" fillId="0" borderId="559">
      <alignment horizontal="left" vertical="center"/>
    </xf>
    <xf numFmtId="0" fontId="20" fillId="0" borderId="559">
      <alignment horizontal="left" vertical="center"/>
    </xf>
    <xf numFmtId="245" fontId="20" fillId="0" borderId="559">
      <alignment horizontal="left" vertical="center"/>
    </xf>
    <xf numFmtId="245" fontId="20" fillId="0" borderId="559">
      <alignment horizontal="left" vertical="center"/>
    </xf>
    <xf numFmtId="0" fontId="108" fillId="0" borderId="568">
      <alignment vertical="justify" wrapText="1"/>
    </xf>
    <xf numFmtId="0" fontId="263" fillId="61" borderId="563" applyNumberFormat="0" applyAlignment="0" applyProtection="0"/>
    <xf numFmtId="0" fontId="274" fillId="61" borderId="565" applyNumberFormat="0" applyAlignment="0" applyProtection="0"/>
    <xf numFmtId="0" fontId="8" fillId="52" borderId="564" applyNumberFormat="0" applyFont="0" applyAlignment="0" applyProtection="0"/>
    <xf numFmtId="0" fontId="406" fillId="86" borderId="563" applyNumberFormat="0" applyAlignment="0" applyProtection="0">
      <alignment vertical="center"/>
    </xf>
    <xf numFmtId="0" fontId="8" fillId="87" borderId="564" applyNumberFormat="0" applyFont="0" applyAlignment="0" applyProtection="0">
      <alignment vertical="center"/>
    </xf>
    <xf numFmtId="0" fontId="412" fillId="0" borderId="569" applyNumberFormat="0" applyFill="0" applyAlignment="0" applyProtection="0">
      <alignment vertical="center"/>
    </xf>
    <xf numFmtId="0" fontId="413" fillId="73" borderId="563" applyNumberFormat="0" applyAlignment="0" applyProtection="0">
      <alignment vertical="center"/>
    </xf>
    <xf numFmtId="0" fontId="419" fillId="86" borderId="565" applyNumberFormat="0" applyAlignment="0" applyProtection="0">
      <alignment vertical="center"/>
    </xf>
    <xf numFmtId="245" fontId="20" fillId="0" borderId="567">
      <alignment horizontal="left" vertical="center"/>
    </xf>
    <xf numFmtId="0" fontId="377" fillId="86" borderId="563" applyNumberFormat="0" applyAlignment="0" applyProtection="0"/>
    <xf numFmtId="0" fontId="349" fillId="87" borderId="564" applyNumberFormat="0" applyFont="0" applyAlignment="0" applyProtection="0"/>
    <xf numFmtId="0" fontId="396" fillId="86" borderId="565" applyNumberFormat="0" applyAlignment="0" applyProtection="0"/>
    <xf numFmtId="245" fontId="20" fillId="0" borderId="567">
      <alignment horizontal="left" vertical="center"/>
    </xf>
    <xf numFmtId="0" fontId="20" fillId="0" borderId="567">
      <alignment horizontal="left" vertical="center"/>
    </xf>
    <xf numFmtId="0" fontId="20" fillId="0" borderId="567">
      <alignment horizontal="left" vertical="center"/>
    </xf>
    <xf numFmtId="0" fontId="20" fillId="0" borderId="567">
      <alignment horizontal="left" vertical="center"/>
    </xf>
    <xf numFmtId="0" fontId="20" fillId="0" borderId="567">
      <alignment horizontal="left" vertical="center"/>
    </xf>
    <xf numFmtId="0" fontId="20" fillId="0" borderId="567">
      <alignment horizontal="left" vertical="center"/>
    </xf>
    <xf numFmtId="0" fontId="20" fillId="0" borderId="567">
      <alignment horizontal="left" vertical="center"/>
    </xf>
    <xf numFmtId="0" fontId="20" fillId="0" borderId="567">
      <alignment horizontal="left" vertical="center"/>
    </xf>
    <xf numFmtId="245" fontId="20" fillId="0" borderId="567">
      <alignment horizontal="left" vertical="center"/>
    </xf>
    <xf numFmtId="245" fontId="20" fillId="0" borderId="567">
      <alignment horizontal="left" vertical="center"/>
    </xf>
    <xf numFmtId="0" fontId="377" fillId="86" borderId="571" applyNumberFormat="0" applyAlignment="0" applyProtection="0"/>
    <xf numFmtId="0" fontId="396" fillId="86" borderId="572" applyNumberFormat="0" applyAlignment="0" applyProtection="0"/>
    <xf numFmtId="37" fontId="108" fillId="0" borderId="570" applyAlignment="0"/>
    <xf numFmtId="3" fontId="9" fillId="2" borderId="573" applyNumberFormat="0" applyFont="0" applyFill="0" applyBorder="0" applyAlignment="0" applyProtection="0">
      <alignment horizontal="center" vertical="center" wrapText="1"/>
    </xf>
    <xf numFmtId="0" fontId="108" fillId="0" borderId="575">
      <alignment vertical="justify" wrapText="1"/>
    </xf>
    <xf numFmtId="0" fontId="263" fillId="61" borderId="571" applyNumberFormat="0" applyAlignment="0" applyProtection="0"/>
    <xf numFmtId="0" fontId="274" fillId="61" borderId="572" applyNumberFormat="0" applyAlignment="0" applyProtection="0"/>
    <xf numFmtId="0" fontId="406" fillId="86" borderId="571" applyNumberFormat="0" applyAlignment="0" applyProtection="0">
      <alignment vertical="center"/>
    </xf>
    <xf numFmtId="0" fontId="412" fillId="0" borderId="576" applyNumberFormat="0" applyFill="0" applyAlignment="0" applyProtection="0">
      <alignment vertical="center"/>
    </xf>
    <xf numFmtId="0" fontId="413" fillId="73" borderId="571" applyNumberFormat="0" applyAlignment="0" applyProtection="0">
      <alignment vertical="center"/>
    </xf>
    <xf numFmtId="0" fontId="419" fillId="86" borderId="572" applyNumberFormat="0" applyAlignment="0" applyProtection="0">
      <alignment vertical="center"/>
    </xf>
    <xf numFmtId="245" fontId="20" fillId="0" borderId="574">
      <alignment horizontal="left" vertical="center"/>
    </xf>
    <xf numFmtId="0" fontId="377" fillId="86" borderId="571" applyNumberFormat="0" applyAlignment="0" applyProtection="0"/>
    <xf numFmtId="0" fontId="396" fillId="86" borderId="572" applyNumberFormat="0" applyAlignment="0" applyProtection="0"/>
    <xf numFmtId="245" fontId="20" fillId="0" borderId="574">
      <alignment horizontal="left" vertical="center"/>
    </xf>
    <xf numFmtId="0" fontId="20" fillId="0" borderId="574">
      <alignment horizontal="left" vertical="center"/>
    </xf>
    <xf numFmtId="0" fontId="20" fillId="0" borderId="574">
      <alignment horizontal="left" vertical="center"/>
    </xf>
    <xf numFmtId="0" fontId="20" fillId="0" borderId="574">
      <alignment horizontal="left" vertical="center"/>
    </xf>
    <xf numFmtId="0" fontId="20" fillId="0" borderId="574">
      <alignment horizontal="left" vertical="center"/>
    </xf>
    <xf numFmtId="0" fontId="20" fillId="0" borderId="574">
      <alignment horizontal="left" vertical="center"/>
    </xf>
    <xf numFmtId="0" fontId="20" fillId="0" borderId="574">
      <alignment horizontal="left" vertical="center"/>
    </xf>
    <xf numFmtId="0" fontId="20" fillId="0" borderId="574">
      <alignment horizontal="left" vertical="center"/>
    </xf>
    <xf numFmtId="245" fontId="20" fillId="0" borderId="574">
      <alignment horizontal="left" vertical="center"/>
    </xf>
    <xf numFmtId="245" fontId="20" fillId="0" borderId="574">
      <alignment horizontal="left" vertical="center"/>
    </xf>
    <xf numFmtId="0" fontId="108" fillId="0" borderId="582">
      <alignment vertical="justify" wrapText="1"/>
    </xf>
    <xf numFmtId="0" fontId="263" fillId="61" borderId="578" applyNumberFormat="0" applyAlignment="0" applyProtection="0"/>
    <xf numFmtId="0" fontId="274" fillId="61" borderId="579" applyNumberFormat="0" applyAlignment="0" applyProtection="0"/>
    <xf numFmtId="0" fontId="406" fillId="86" borderId="578" applyNumberFormat="0" applyAlignment="0" applyProtection="0">
      <alignment vertical="center"/>
    </xf>
    <xf numFmtId="0" fontId="412" fillId="0" borderId="583" applyNumberFormat="0" applyFill="0" applyAlignment="0" applyProtection="0">
      <alignment vertical="center"/>
    </xf>
    <xf numFmtId="0" fontId="413" fillId="73" borderId="578" applyNumberFormat="0" applyAlignment="0" applyProtection="0">
      <alignment vertical="center"/>
    </xf>
    <xf numFmtId="0" fontId="419" fillId="86" borderId="579" applyNumberFormat="0" applyAlignment="0" applyProtection="0">
      <alignment vertical="center"/>
    </xf>
    <xf numFmtId="245" fontId="20" fillId="0" borderId="581">
      <alignment horizontal="left" vertical="center"/>
    </xf>
    <xf numFmtId="0" fontId="377" fillId="86" borderId="578" applyNumberFormat="0" applyAlignment="0" applyProtection="0"/>
    <xf numFmtId="0" fontId="396" fillId="86" borderId="579" applyNumberFormat="0" applyAlignment="0" applyProtection="0"/>
    <xf numFmtId="245" fontId="20" fillId="0" borderId="581">
      <alignment horizontal="left" vertical="center"/>
    </xf>
    <xf numFmtId="0" fontId="406" fillId="86" borderId="592" applyNumberFormat="0" applyAlignment="0" applyProtection="0">
      <alignment vertical="center"/>
    </xf>
    <xf numFmtId="0" fontId="20" fillId="0" borderId="581">
      <alignment horizontal="left" vertical="center"/>
    </xf>
    <xf numFmtId="0" fontId="20" fillId="0" borderId="581">
      <alignment horizontal="left" vertical="center"/>
    </xf>
    <xf numFmtId="0" fontId="20" fillId="0" borderId="581">
      <alignment horizontal="left" vertical="center"/>
    </xf>
    <xf numFmtId="0" fontId="20" fillId="0" borderId="581">
      <alignment horizontal="left" vertical="center"/>
    </xf>
    <xf numFmtId="0" fontId="20" fillId="0" borderId="581">
      <alignment horizontal="left" vertical="center"/>
    </xf>
    <xf numFmtId="0" fontId="20" fillId="0" borderId="581">
      <alignment horizontal="left" vertical="center"/>
    </xf>
    <xf numFmtId="0" fontId="20" fillId="0" borderId="581">
      <alignment horizontal="left" vertical="center"/>
    </xf>
    <xf numFmtId="245" fontId="20" fillId="0" borderId="581">
      <alignment horizontal="left" vertical="center"/>
    </xf>
    <xf numFmtId="245" fontId="20" fillId="0" borderId="581">
      <alignment horizontal="left" vertical="center"/>
    </xf>
    <xf numFmtId="0" fontId="108" fillId="0" borderId="589">
      <alignment vertical="justify" wrapText="1"/>
    </xf>
    <xf numFmtId="0" fontId="263" fillId="61" borderId="585" applyNumberFormat="0" applyAlignment="0" applyProtection="0"/>
    <xf numFmtId="0" fontId="274" fillId="61" borderId="586" applyNumberFormat="0" applyAlignment="0" applyProtection="0"/>
    <xf numFmtId="0" fontId="406" fillId="86" borderId="585" applyNumberFormat="0" applyAlignment="0" applyProtection="0">
      <alignment vertical="center"/>
    </xf>
    <xf numFmtId="0" fontId="412" fillId="0" borderId="590" applyNumberFormat="0" applyFill="0" applyAlignment="0" applyProtection="0">
      <alignment vertical="center"/>
    </xf>
    <xf numFmtId="0" fontId="413" fillId="73" borderId="585" applyNumberFormat="0" applyAlignment="0" applyProtection="0">
      <alignment vertical="center"/>
    </xf>
    <xf numFmtId="0" fontId="419" fillId="86" borderId="586" applyNumberFormat="0" applyAlignment="0" applyProtection="0">
      <alignment vertical="center"/>
    </xf>
    <xf numFmtId="245" fontId="20" fillId="0" borderId="588">
      <alignment horizontal="left" vertical="center"/>
    </xf>
    <xf numFmtId="0" fontId="377" fillId="86" borderId="585" applyNumberFormat="0" applyAlignment="0" applyProtection="0"/>
    <xf numFmtId="0" fontId="396" fillId="86" borderId="586" applyNumberFormat="0" applyAlignment="0" applyProtection="0"/>
    <xf numFmtId="245" fontId="20" fillId="0" borderId="588">
      <alignment horizontal="left" vertical="center"/>
    </xf>
    <xf numFmtId="0" fontId="20" fillId="0" borderId="588">
      <alignment horizontal="left" vertical="center"/>
    </xf>
    <xf numFmtId="0" fontId="20" fillId="0" borderId="588">
      <alignment horizontal="left" vertical="center"/>
    </xf>
    <xf numFmtId="0" fontId="20" fillId="0" borderId="588">
      <alignment horizontal="left" vertical="center"/>
    </xf>
    <xf numFmtId="0" fontId="20" fillId="0" borderId="588">
      <alignment horizontal="left" vertical="center"/>
    </xf>
    <xf numFmtId="0" fontId="20" fillId="0" borderId="588">
      <alignment horizontal="left" vertical="center"/>
    </xf>
    <xf numFmtId="0" fontId="20" fillId="0" borderId="588">
      <alignment horizontal="left" vertical="center"/>
    </xf>
    <xf numFmtId="0" fontId="20" fillId="0" borderId="588">
      <alignment horizontal="left" vertical="center"/>
    </xf>
    <xf numFmtId="245" fontId="20" fillId="0" borderId="588">
      <alignment horizontal="left" vertical="center"/>
    </xf>
    <xf numFmtId="245" fontId="20" fillId="0" borderId="588">
      <alignment horizontal="left" vertical="center"/>
    </xf>
    <xf numFmtId="0" fontId="108" fillId="0" borderId="596">
      <alignment vertical="justify" wrapText="1"/>
    </xf>
    <xf numFmtId="0" fontId="263" fillId="61" borderId="592" applyNumberFormat="0" applyAlignment="0" applyProtection="0"/>
    <xf numFmtId="0" fontId="274" fillId="61" borderId="593" applyNumberFormat="0" applyAlignment="0" applyProtection="0"/>
    <xf numFmtId="0" fontId="406" fillId="86" borderId="592" applyNumberFormat="0" applyAlignment="0" applyProtection="0">
      <alignment vertical="center"/>
    </xf>
    <xf numFmtId="0" fontId="412" fillId="0" borderId="597" applyNumberFormat="0" applyFill="0" applyAlignment="0" applyProtection="0">
      <alignment vertical="center"/>
    </xf>
    <xf numFmtId="0" fontId="413" fillId="73" borderId="592" applyNumberFormat="0" applyAlignment="0" applyProtection="0">
      <alignment vertical="center"/>
    </xf>
    <xf numFmtId="0" fontId="419" fillId="86" borderId="593" applyNumberFormat="0" applyAlignment="0" applyProtection="0">
      <alignment vertical="center"/>
    </xf>
    <xf numFmtId="245" fontId="20" fillId="0" borderId="595">
      <alignment horizontal="left" vertical="center"/>
    </xf>
    <xf numFmtId="0" fontId="377" fillId="86" borderId="592" applyNumberFormat="0" applyAlignment="0" applyProtection="0"/>
    <xf numFmtId="0" fontId="396" fillId="86" borderId="593" applyNumberFormat="0" applyAlignment="0" applyProtection="0"/>
    <xf numFmtId="245" fontId="20" fillId="0" borderId="595">
      <alignment horizontal="left" vertical="center"/>
    </xf>
    <xf numFmtId="0" fontId="20" fillId="0" borderId="595">
      <alignment horizontal="left" vertical="center"/>
    </xf>
    <xf numFmtId="0" fontId="20" fillId="0" borderId="595">
      <alignment horizontal="left" vertical="center"/>
    </xf>
    <xf numFmtId="0" fontId="20" fillId="0" borderId="595">
      <alignment horizontal="left" vertical="center"/>
    </xf>
    <xf numFmtId="0" fontId="20" fillId="0" borderId="595">
      <alignment horizontal="left" vertical="center"/>
    </xf>
    <xf numFmtId="0" fontId="20" fillId="0" borderId="595">
      <alignment horizontal="left" vertical="center"/>
    </xf>
    <xf numFmtId="0" fontId="20" fillId="0" borderId="595">
      <alignment horizontal="left" vertical="center"/>
    </xf>
    <xf numFmtId="0" fontId="20" fillId="0" borderId="595">
      <alignment horizontal="left" vertical="center"/>
    </xf>
    <xf numFmtId="245" fontId="20" fillId="0" borderId="595">
      <alignment horizontal="left" vertical="center"/>
    </xf>
    <xf numFmtId="245" fontId="20" fillId="0" borderId="595">
      <alignment horizontal="left" vertical="center"/>
    </xf>
    <xf numFmtId="0" fontId="20" fillId="0" borderId="602">
      <alignment horizontal="left" vertical="center"/>
    </xf>
    <xf numFmtId="0" fontId="20" fillId="0" borderId="602">
      <alignment horizontal="left" vertical="center"/>
    </xf>
    <xf numFmtId="0" fontId="20" fillId="0" borderId="602">
      <alignment horizontal="left" vertical="center"/>
    </xf>
    <xf numFmtId="0" fontId="20" fillId="0" borderId="602">
      <alignment horizontal="left" vertical="center"/>
    </xf>
    <xf numFmtId="0" fontId="20" fillId="0" borderId="602">
      <alignment horizontal="left" vertical="center"/>
    </xf>
    <xf numFmtId="0" fontId="20" fillId="0" borderId="602">
      <alignment horizontal="left" vertical="center"/>
    </xf>
    <xf numFmtId="0" fontId="20" fillId="0" borderId="602">
      <alignment horizontal="left" vertical="center"/>
    </xf>
    <xf numFmtId="0" fontId="377" fillId="86" borderId="599" applyNumberFormat="0" applyAlignment="0" applyProtection="0"/>
    <xf numFmtId="0" fontId="396" fillId="86" borderId="600" applyNumberFormat="0" applyAlignment="0" applyProtection="0"/>
    <xf numFmtId="37" fontId="108" fillId="0" borderId="598" applyAlignment="0"/>
    <xf numFmtId="3" fontId="9" fillId="2" borderId="601" applyNumberFormat="0" applyFont="0" applyFill="0" applyBorder="0" applyAlignment="0" applyProtection="0">
      <alignment horizontal="center" vertical="center" wrapText="1"/>
    </xf>
    <xf numFmtId="0" fontId="108" fillId="0" borderId="603">
      <alignment vertical="justify" wrapText="1"/>
    </xf>
    <xf numFmtId="0" fontId="263" fillId="61" borderId="599" applyNumberFormat="0" applyAlignment="0" applyProtection="0"/>
    <xf numFmtId="0" fontId="274" fillId="61" borderId="600" applyNumberFormat="0" applyAlignment="0" applyProtection="0"/>
    <xf numFmtId="0" fontId="406" fillId="86" borderId="599" applyNumberFormat="0" applyAlignment="0" applyProtection="0">
      <alignment vertical="center"/>
    </xf>
    <xf numFmtId="0" fontId="412" fillId="0" borderId="604" applyNumberFormat="0" applyFill="0" applyAlignment="0" applyProtection="0">
      <alignment vertical="center"/>
    </xf>
    <xf numFmtId="0" fontId="413" fillId="73" borderId="599" applyNumberFormat="0" applyAlignment="0" applyProtection="0">
      <alignment vertical="center"/>
    </xf>
    <xf numFmtId="0" fontId="419" fillId="86" borderId="600" applyNumberFormat="0" applyAlignment="0" applyProtection="0">
      <alignment vertical="center"/>
    </xf>
    <xf numFmtId="245" fontId="20" fillId="0" borderId="602">
      <alignment horizontal="left" vertical="center"/>
    </xf>
    <xf numFmtId="0" fontId="377" fillId="86" borderId="599" applyNumberFormat="0" applyAlignment="0" applyProtection="0"/>
    <xf numFmtId="0" fontId="396" fillId="86" borderId="600" applyNumberFormat="0" applyAlignment="0" applyProtection="0"/>
    <xf numFmtId="245" fontId="20" fillId="0" borderId="602">
      <alignment horizontal="left" vertical="center"/>
    </xf>
    <xf numFmtId="0" fontId="20" fillId="0" borderId="602">
      <alignment horizontal="left" vertical="center"/>
    </xf>
    <xf numFmtId="0" fontId="20" fillId="0" borderId="602">
      <alignment horizontal="left" vertical="center"/>
    </xf>
    <xf numFmtId="0" fontId="20" fillId="0" borderId="602">
      <alignment horizontal="left" vertical="center"/>
    </xf>
    <xf numFmtId="0" fontId="20" fillId="0" borderId="602">
      <alignment horizontal="left" vertical="center"/>
    </xf>
    <xf numFmtId="0" fontId="20" fillId="0" borderId="602">
      <alignment horizontal="left" vertical="center"/>
    </xf>
    <xf numFmtId="0" fontId="20" fillId="0" borderId="602">
      <alignment horizontal="left" vertical="center"/>
    </xf>
    <xf numFmtId="0" fontId="20" fillId="0" borderId="602">
      <alignment horizontal="left" vertical="center"/>
    </xf>
    <xf numFmtId="245" fontId="20" fillId="0" borderId="602">
      <alignment horizontal="left" vertical="center"/>
    </xf>
    <xf numFmtId="245" fontId="20" fillId="0" borderId="602">
      <alignment horizontal="left" vertical="center"/>
    </xf>
    <xf numFmtId="3" fontId="9" fillId="2" borderId="616" applyNumberFormat="0" applyFont="0" applyFill="0" applyBorder="0" applyAlignment="0" applyProtection="0">
      <alignment horizontal="center" vertical="center" wrapText="1"/>
    </xf>
    <xf numFmtId="37" fontId="108" fillId="0" borderId="613" applyAlignment="0"/>
    <xf numFmtId="37" fontId="108" fillId="0" borderId="620" applyAlignment="0"/>
    <xf numFmtId="0" fontId="419" fillId="86" borderId="615" applyNumberFormat="0" applyAlignment="0" applyProtection="0">
      <alignment vertical="center"/>
    </xf>
    <xf numFmtId="0" fontId="419" fillId="86" borderId="615" applyNumberFormat="0" applyAlignment="0" applyProtection="0">
      <alignment vertical="center"/>
    </xf>
    <xf numFmtId="0" fontId="413" fillId="73" borderId="614" applyNumberFormat="0" applyAlignment="0" applyProtection="0">
      <alignment vertical="center"/>
    </xf>
    <xf numFmtId="0" fontId="406" fillId="86" borderId="614" applyNumberFormat="0" applyAlignment="0" applyProtection="0">
      <alignment vertical="center"/>
    </xf>
    <xf numFmtId="0" fontId="20" fillId="0" borderId="1251">
      <alignment horizontal="left" vertical="center"/>
    </xf>
    <xf numFmtId="0" fontId="20" fillId="0" borderId="709">
      <alignment horizontal="left" vertical="center"/>
    </xf>
    <xf numFmtId="3" fontId="9" fillId="2" borderId="840" applyNumberFormat="0" applyFont="0" applyFill="0" applyBorder="0" applyAlignment="0" applyProtection="0">
      <alignment horizontal="center" vertical="center" wrapText="1"/>
    </xf>
    <xf numFmtId="0" fontId="377" fillId="86" borderId="838" applyNumberFormat="0" applyAlignment="0" applyProtection="0"/>
    <xf numFmtId="0" fontId="108" fillId="0" borderId="828">
      <alignment vertical="justify" wrapText="1"/>
    </xf>
    <xf numFmtId="0" fontId="413" fillId="73" borderId="727" applyNumberFormat="0" applyAlignment="0" applyProtection="0">
      <alignment vertical="center"/>
    </xf>
    <xf numFmtId="0" fontId="406" fillId="86" borderId="705" applyNumberFormat="0" applyAlignment="0" applyProtection="0">
      <alignment vertical="center"/>
    </xf>
    <xf numFmtId="3" fontId="9" fillId="2" borderId="805" applyNumberFormat="0" applyFont="0" applyFill="0" applyBorder="0" applyAlignment="0" applyProtection="0">
      <alignment horizontal="center" vertical="center" wrapText="1"/>
    </xf>
    <xf numFmtId="0" fontId="263" fillId="61" borderId="1447" applyNumberFormat="0" applyAlignment="0" applyProtection="0"/>
    <xf numFmtId="37" fontId="108" fillId="0" borderId="1418" applyAlignment="0"/>
    <xf numFmtId="37" fontId="108" fillId="0" borderId="1377" applyAlignment="0"/>
    <xf numFmtId="0" fontId="413" fillId="73" borderId="614" applyNumberFormat="0" applyAlignment="0" applyProtection="0">
      <alignment vertical="center"/>
    </xf>
    <xf numFmtId="0" fontId="419" fillId="86" borderId="615" applyNumberFormat="0" applyAlignment="0" applyProtection="0">
      <alignment vertical="center"/>
    </xf>
    <xf numFmtId="0" fontId="406" fillId="86" borderId="1474" applyNumberFormat="0" applyAlignment="0" applyProtection="0">
      <alignment vertical="center"/>
    </xf>
    <xf numFmtId="0" fontId="412" fillId="0" borderId="1423" applyNumberFormat="0" applyFill="0" applyAlignment="0" applyProtection="0">
      <alignment vertical="center"/>
    </xf>
    <xf numFmtId="0" fontId="108" fillId="0" borderId="618">
      <alignment vertical="justify" wrapText="1"/>
    </xf>
    <xf numFmtId="0" fontId="412" fillId="0" borderId="619" applyNumberFormat="0" applyFill="0" applyAlignment="0" applyProtection="0">
      <alignment vertical="center"/>
    </xf>
    <xf numFmtId="0" fontId="20" fillId="0" borderId="1400">
      <alignment horizontal="left" vertical="center"/>
    </xf>
    <xf numFmtId="0" fontId="406" fillId="86" borderId="1687" applyNumberFormat="0" applyAlignment="0" applyProtection="0">
      <alignment vertical="center"/>
    </xf>
    <xf numFmtId="3" fontId="9" fillId="2" borderId="1152" applyNumberFormat="0" applyFont="0" applyFill="0" applyBorder="0" applyAlignment="0" applyProtection="0">
      <alignment horizontal="center" vertical="center" wrapText="1"/>
    </xf>
    <xf numFmtId="0" fontId="406" fillId="86" borderId="1515" applyNumberFormat="0" applyAlignment="0" applyProtection="0">
      <alignment vertical="center"/>
    </xf>
    <xf numFmtId="37" fontId="108" fillId="0" borderId="1761" applyAlignment="0"/>
    <xf numFmtId="0" fontId="263" fillId="61" borderId="606" applyNumberFormat="0" applyAlignment="0" applyProtection="0"/>
    <xf numFmtId="0" fontId="349" fillId="87" borderId="1043" applyNumberFormat="0" applyFont="0" applyAlignment="0" applyProtection="0"/>
    <xf numFmtId="0" fontId="274" fillId="61" borderId="608" applyNumberFormat="0" applyAlignment="0" applyProtection="0"/>
    <xf numFmtId="0" fontId="8" fillId="87" borderId="887" applyNumberFormat="0" applyFont="0" applyAlignment="0" applyProtection="0">
      <alignment vertical="center"/>
    </xf>
    <xf numFmtId="0" fontId="8" fillId="52" borderId="607" applyNumberFormat="0" applyFont="0" applyAlignment="0" applyProtection="0"/>
    <xf numFmtId="0" fontId="274" fillId="61" borderId="615" applyNumberFormat="0" applyAlignment="0" applyProtection="0"/>
    <xf numFmtId="0" fontId="20" fillId="0" borderId="890">
      <alignment horizontal="left" vertical="center"/>
    </xf>
    <xf numFmtId="0" fontId="413" fillId="73" borderId="614" applyNumberFormat="0" applyAlignment="0" applyProtection="0">
      <alignment vertical="center"/>
    </xf>
    <xf numFmtId="0" fontId="406" fillId="86" borderId="614" applyNumberFormat="0" applyAlignment="0" applyProtection="0">
      <alignment vertical="center"/>
    </xf>
    <xf numFmtId="0" fontId="274" fillId="61" borderId="615" applyNumberFormat="0" applyAlignment="0" applyProtection="0"/>
    <xf numFmtId="0" fontId="263" fillId="61" borderId="614" applyNumberFormat="0" applyAlignment="0" applyProtection="0"/>
    <xf numFmtId="0" fontId="377" fillId="86" borderId="614" applyNumberFormat="0" applyAlignment="0" applyProtection="0"/>
    <xf numFmtId="0" fontId="274" fillId="61" borderId="615" applyNumberFormat="0" applyAlignment="0" applyProtection="0"/>
    <xf numFmtId="0" fontId="263" fillId="61" borderId="614" applyNumberFormat="0" applyAlignment="0" applyProtection="0"/>
    <xf numFmtId="0" fontId="406" fillId="86" borderId="606" applyNumberFormat="0" applyAlignment="0" applyProtection="0">
      <alignment vertical="center"/>
    </xf>
    <xf numFmtId="0" fontId="8" fillId="87" borderId="607" applyNumberFormat="0" applyFont="0" applyAlignment="0" applyProtection="0">
      <alignment vertical="center"/>
    </xf>
    <xf numFmtId="0" fontId="413" fillId="73" borderId="606" applyNumberFormat="0" applyAlignment="0" applyProtection="0">
      <alignment vertical="center"/>
    </xf>
    <xf numFmtId="0" fontId="419" fillId="86" borderId="608" applyNumberFormat="0" applyAlignment="0" applyProtection="0">
      <alignment vertical="center"/>
    </xf>
    <xf numFmtId="0" fontId="377" fillId="86" borderId="614" applyNumberFormat="0" applyAlignment="0" applyProtection="0"/>
    <xf numFmtId="0" fontId="263" fillId="61" borderId="614" applyNumberFormat="0" applyAlignment="0" applyProtection="0"/>
    <xf numFmtId="0" fontId="396" fillId="86" borderId="615" applyNumberFormat="0" applyAlignment="0" applyProtection="0"/>
    <xf numFmtId="0" fontId="377" fillId="86" borderId="614" applyNumberFormat="0" applyAlignment="0" applyProtection="0"/>
    <xf numFmtId="3" fontId="9" fillId="2" borderId="616" applyNumberFormat="0" applyFont="0" applyFill="0" applyBorder="0" applyAlignment="0" applyProtection="0">
      <alignment horizontal="center" vertical="center" wrapText="1"/>
    </xf>
    <xf numFmtId="37" fontId="108" fillId="0" borderId="620" applyAlignment="0"/>
    <xf numFmtId="37" fontId="108" fillId="0" borderId="605" applyAlignment="0"/>
    <xf numFmtId="0" fontId="406" fillId="86" borderId="614" applyNumberFormat="0" applyAlignment="0" applyProtection="0">
      <alignment vertical="center"/>
    </xf>
    <xf numFmtId="3" fontId="9" fillId="2" borderId="609" applyNumberFormat="0" applyFont="0" applyFill="0" applyBorder="0" applyAlignment="0" applyProtection="0">
      <alignment horizontal="center" vertical="center" wrapText="1"/>
    </xf>
    <xf numFmtId="0" fontId="377" fillId="86" borderId="606" applyNumberFormat="0" applyAlignment="0" applyProtection="0"/>
    <xf numFmtId="0" fontId="274" fillId="61" borderId="1509" applyNumberFormat="0" applyAlignment="0" applyProtection="0"/>
    <xf numFmtId="0" fontId="349" fillId="87" borderId="607" applyNumberFormat="0" applyFont="0" applyAlignment="0" applyProtection="0"/>
    <xf numFmtId="0" fontId="396" fillId="86" borderId="608" applyNumberFormat="0" applyAlignment="0" applyProtection="0"/>
    <xf numFmtId="0" fontId="377" fillId="86" borderId="1551" applyNumberFormat="0" applyAlignment="0" applyProtection="0"/>
    <xf numFmtId="3" fontId="9" fillId="2" borderId="616" applyNumberFormat="0" applyFont="0" applyFill="0" applyBorder="0" applyAlignment="0" applyProtection="0">
      <alignment horizontal="center" vertical="center" wrapText="1"/>
    </xf>
    <xf numFmtId="0" fontId="396" fillId="86" borderId="615" applyNumberFormat="0" applyAlignment="0" applyProtection="0"/>
    <xf numFmtId="0" fontId="396" fillId="86" borderId="615" applyNumberFormat="0" applyAlignment="0" applyProtection="0"/>
    <xf numFmtId="3" fontId="9" fillId="2" borderId="1696" applyNumberFormat="0" applyFont="0" applyFill="0" applyBorder="0" applyAlignment="0" applyProtection="0">
      <alignment horizontal="center" vertical="center" wrapText="1"/>
    </xf>
    <xf numFmtId="0" fontId="20" fillId="0" borderId="1387">
      <alignment horizontal="left" vertical="center"/>
    </xf>
    <xf numFmtId="0" fontId="396" fillId="86" borderId="1138" applyNumberFormat="0" applyAlignment="0" applyProtection="0"/>
    <xf numFmtId="37" fontId="108" fillId="0" borderId="1741" applyAlignment="0"/>
    <xf numFmtId="0" fontId="20" fillId="0" borderId="907">
      <alignment horizontal="left" vertical="center"/>
    </xf>
    <xf numFmtId="0" fontId="396" fillId="86" borderId="1276" applyNumberFormat="0" applyAlignment="0" applyProtection="0"/>
    <xf numFmtId="0" fontId="20" fillId="0" borderId="1640">
      <alignment horizontal="left" vertical="center"/>
    </xf>
    <xf numFmtId="0" fontId="412" fillId="0" borderId="1155" applyNumberFormat="0" applyFill="0" applyAlignment="0" applyProtection="0">
      <alignment vertical="center"/>
    </xf>
    <xf numFmtId="0" fontId="349" fillId="87" borderId="1367" applyNumberFormat="0" applyFont="0" applyAlignment="0" applyProtection="0"/>
    <xf numFmtId="0" fontId="20" fillId="0" borderId="894">
      <alignment horizontal="left" vertical="center"/>
    </xf>
    <xf numFmtId="0" fontId="263" fillId="61" borderId="1644" applyNumberFormat="0" applyAlignment="0" applyProtection="0"/>
    <xf numFmtId="0" fontId="20" fillId="0" borderId="1738">
      <alignment horizontal="left" vertical="center"/>
    </xf>
    <xf numFmtId="0" fontId="108" fillId="0" borderId="1416">
      <alignment vertical="justify" wrapText="1"/>
    </xf>
    <xf numFmtId="0" fontId="406" fillId="86" borderId="1185" applyNumberFormat="0" applyAlignment="0" applyProtection="0">
      <alignment vertical="center"/>
    </xf>
    <xf numFmtId="0" fontId="20" fillId="0" borderId="1168">
      <alignment horizontal="left" vertical="center"/>
    </xf>
    <xf numFmtId="0" fontId="413" fillId="73" borderId="1042" applyNumberFormat="0" applyAlignment="0" applyProtection="0">
      <alignment vertical="center"/>
    </xf>
    <xf numFmtId="0" fontId="108" fillId="0" borderId="1190">
      <alignment vertical="justify" wrapText="1"/>
    </xf>
    <xf numFmtId="0" fontId="263" fillId="61" borderId="1680" applyNumberFormat="0" applyAlignment="0" applyProtection="0"/>
    <xf numFmtId="0" fontId="20" fillId="0" borderId="595">
      <alignment horizontal="left" vertical="center"/>
    </xf>
    <xf numFmtId="0" fontId="20" fillId="0" borderId="595">
      <alignment horizontal="left" vertical="center"/>
    </xf>
    <xf numFmtId="0" fontId="20" fillId="0" borderId="595">
      <alignment horizontal="left" vertical="center"/>
    </xf>
    <xf numFmtId="0" fontId="20" fillId="0" borderId="595">
      <alignment horizontal="left" vertical="center"/>
    </xf>
    <xf numFmtId="0" fontId="20" fillId="0" borderId="595">
      <alignment horizontal="left" vertical="center"/>
    </xf>
    <xf numFmtId="0" fontId="20" fillId="0" borderId="595">
      <alignment horizontal="left" vertical="center"/>
    </xf>
    <xf numFmtId="0" fontId="20" fillId="0" borderId="595">
      <alignment horizontal="left" vertical="center"/>
    </xf>
    <xf numFmtId="0" fontId="108" fillId="0" borderId="596">
      <alignment vertical="justify" wrapText="1"/>
    </xf>
    <xf numFmtId="0" fontId="263" fillId="61" borderId="606" applyNumberFormat="0" applyAlignment="0" applyProtection="0"/>
    <xf numFmtId="0" fontId="20" fillId="0" borderId="1640">
      <alignment horizontal="left" vertical="center"/>
    </xf>
    <xf numFmtId="0" fontId="274" fillId="61" borderId="608" applyNumberFormat="0" applyAlignment="0" applyProtection="0"/>
    <xf numFmtId="0" fontId="20" fillId="0" borderId="1210">
      <alignment horizontal="left" vertical="center"/>
    </xf>
    <xf numFmtId="0" fontId="20" fillId="0" borderId="1074">
      <alignment horizontal="left" vertical="center"/>
    </xf>
    <xf numFmtId="0" fontId="8" fillId="52" borderId="607" applyNumberFormat="0" applyFont="0" applyAlignment="0" applyProtection="0"/>
    <xf numFmtId="245" fontId="20" fillId="0" borderId="890">
      <alignment horizontal="left" vertical="center"/>
    </xf>
    <xf numFmtId="0" fontId="108" fillId="0" borderId="1662">
      <alignment vertical="justify" wrapText="1"/>
    </xf>
    <xf numFmtId="0" fontId="406" fillId="86" borderId="606" applyNumberFormat="0" applyAlignment="0" applyProtection="0">
      <alignment vertical="center"/>
    </xf>
    <xf numFmtId="0" fontId="8" fillId="87" borderId="607" applyNumberFormat="0" applyFont="0" applyAlignment="0" applyProtection="0">
      <alignment vertical="center"/>
    </xf>
    <xf numFmtId="0" fontId="412" fillId="0" borderId="604" applyNumberFormat="0" applyFill="0" applyAlignment="0" applyProtection="0">
      <alignment vertical="center"/>
    </xf>
    <xf numFmtId="0" fontId="413" fillId="73" borderId="606" applyNumberFormat="0" applyAlignment="0" applyProtection="0">
      <alignment vertical="center"/>
    </xf>
    <xf numFmtId="0" fontId="419" fillId="86" borderId="608" applyNumberFormat="0" applyAlignment="0" applyProtection="0">
      <alignment vertical="center"/>
    </xf>
    <xf numFmtId="245" fontId="20" fillId="0" borderId="595">
      <alignment horizontal="left" vertical="center"/>
    </xf>
    <xf numFmtId="245" fontId="20" fillId="0" borderId="1450">
      <alignment horizontal="left" vertical="center"/>
    </xf>
    <xf numFmtId="37" fontId="108" fillId="0" borderId="605" applyAlignment="0"/>
    <xf numFmtId="3" fontId="9" fillId="2" borderId="609" applyNumberFormat="0" applyFont="0" applyFill="0" applyBorder="0" applyAlignment="0" applyProtection="0">
      <alignment horizontal="center" vertical="center" wrapText="1"/>
    </xf>
    <xf numFmtId="0" fontId="377" fillId="86" borderId="606" applyNumberFormat="0" applyAlignment="0" applyProtection="0"/>
    <xf numFmtId="0" fontId="349" fillId="87" borderId="607" applyNumberFormat="0" applyFont="0" applyAlignment="0" applyProtection="0"/>
    <xf numFmtId="0" fontId="396" fillId="86" borderId="608" applyNumberFormat="0" applyAlignment="0" applyProtection="0"/>
    <xf numFmtId="245" fontId="20" fillId="0" borderId="595">
      <alignment horizontal="left" vertical="center"/>
    </xf>
    <xf numFmtId="0" fontId="20" fillId="0" borderId="1025">
      <alignment horizontal="left" vertical="center"/>
    </xf>
    <xf numFmtId="0" fontId="263" fillId="61" borderId="1144" applyNumberFormat="0" applyAlignment="0" applyProtection="0"/>
    <xf numFmtId="0" fontId="377" fillId="86" borderId="1050" applyNumberFormat="0" applyAlignment="0" applyProtection="0"/>
    <xf numFmtId="0" fontId="20" fillId="0" borderId="1189">
      <alignment horizontal="left" vertical="center"/>
    </xf>
    <xf numFmtId="0" fontId="396" fillId="86" borderId="1681" applyNumberFormat="0" applyAlignment="0" applyProtection="0"/>
    <xf numFmtId="0" fontId="8" fillId="87" borderId="1283" applyNumberFormat="0" applyFont="0" applyAlignment="0" applyProtection="0">
      <alignment vertical="center"/>
    </xf>
    <xf numFmtId="0" fontId="419" fillId="86" borderId="1398" applyNumberFormat="0" applyAlignment="0" applyProtection="0">
      <alignment vertical="center"/>
    </xf>
    <xf numFmtId="37" fontId="108" fillId="0" borderId="1480" applyAlignment="0"/>
    <xf numFmtId="0" fontId="349" fillId="87" borderId="1008" applyNumberFormat="0" applyFont="0" applyAlignment="0" applyProtection="0"/>
    <xf numFmtId="0" fontId="419" fillId="86" borderId="1631" applyNumberFormat="0" applyAlignment="0" applyProtection="0">
      <alignment vertical="center"/>
    </xf>
    <xf numFmtId="0" fontId="419" fillId="86" borderId="1235" applyNumberFormat="0" applyAlignment="0" applyProtection="0">
      <alignment vertical="center"/>
    </xf>
    <xf numFmtId="0" fontId="20" fillId="0" borderId="610">
      <alignment horizontal="left" vertical="center"/>
    </xf>
    <xf numFmtId="0" fontId="20" fillId="0" borderId="610">
      <alignment horizontal="left" vertical="center"/>
    </xf>
    <xf numFmtId="0" fontId="20" fillId="0" borderId="610">
      <alignment horizontal="left" vertical="center"/>
    </xf>
    <xf numFmtId="0" fontId="20" fillId="0" borderId="610">
      <alignment horizontal="left" vertical="center"/>
    </xf>
    <xf numFmtId="0" fontId="20" fillId="0" borderId="610">
      <alignment horizontal="left" vertical="center"/>
    </xf>
    <xf numFmtId="0" fontId="20" fillId="0" borderId="610">
      <alignment horizontal="left" vertical="center"/>
    </xf>
    <xf numFmtId="0" fontId="20" fillId="0" borderId="610">
      <alignment horizontal="left" vertical="center"/>
    </xf>
    <xf numFmtId="3" fontId="9" fillId="2" borderId="1270" applyNumberFormat="0" applyFont="0" applyFill="0" applyBorder="0" applyAlignment="0" applyProtection="0">
      <alignment horizontal="center" vertical="center" wrapText="1"/>
    </xf>
    <xf numFmtId="0" fontId="377" fillId="86" borderId="606" applyNumberFormat="0" applyAlignment="0" applyProtection="0"/>
    <xf numFmtId="0" fontId="349" fillId="87" borderId="607" applyNumberFormat="0" applyFont="0" applyAlignment="0" applyProtection="0"/>
    <xf numFmtId="0" fontId="396" fillId="86" borderId="608" applyNumberFormat="0" applyAlignment="0" applyProtection="0"/>
    <xf numFmtId="37" fontId="108" fillId="0" borderId="605" applyAlignment="0"/>
    <xf numFmtId="3" fontId="9" fillId="2" borderId="1369" applyNumberFormat="0" applyFont="0" applyFill="0" applyBorder="0" applyAlignment="0" applyProtection="0">
      <alignment horizontal="center" vertical="center" wrapText="1"/>
    </xf>
    <xf numFmtId="0" fontId="20" fillId="0" borderId="1415">
      <alignment horizontal="left" vertical="center"/>
    </xf>
    <xf numFmtId="3" fontId="9" fillId="2" borderId="609" applyNumberFormat="0" applyFont="0" applyFill="0" applyBorder="0" applyAlignment="0" applyProtection="0">
      <alignment horizontal="center" vertical="center" wrapText="1"/>
    </xf>
    <xf numFmtId="37" fontId="108" fillId="0" borderId="952" applyAlignment="0"/>
    <xf numFmtId="0" fontId="377" fillId="86" borderId="932" applyNumberFormat="0" applyAlignment="0" applyProtection="0"/>
    <xf numFmtId="0" fontId="20" fillId="0" borderId="1421">
      <alignment horizontal="left" vertical="center"/>
    </xf>
    <xf numFmtId="0" fontId="20" fillId="0" borderId="1210">
      <alignment horizontal="left" vertical="center"/>
    </xf>
    <xf numFmtId="0" fontId="108" fillId="0" borderId="611">
      <alignment vertical="justify" wrapText="1"/>
    </xf>
    <xf numFmtId="0" fontId="263" fillId="61" borderId="606" applyNumberFormat="0" applyAlignment="0" applyProtection="0"/>
    <xf numFmtId="0" fontId="274" fillId="61" borderId="608" applyNumberFormat="0" applyAlignment="0" applyProtection="0"/>
    <xf numFmtId="0" fontId="20" fillId="0" borderId="956">
      <alignment horizontal="left" vertical="center"/>
    </xf>
    <xf numFmtId="0" fontId="8" fillId="52" borderId="607" applyNumberFormat="0" applyFont="0" applyAlignment="0" applyProtection="0"/>
    <xf numFmtId="0" fontId="20" fillId="0" borderId="890">
      <alignment horizontal="left" vertical="center"/>
    </xf>
    <xf numFmtId="0" fontId="406" fillId="86" borderId="606" applyNumberFormat="0" applyAlignment="0" applyProtection="0">
      <alignment vertical="center"/>
    </xf>
    <xf numFmtId="0" fontId="8" fillId="87" borderId="607" applyNumberFormat="0" applyFont="0" applyAlignment="0" applyProtection="0">
      <alignment vertical="center"/>
    </xf>
    <xf numFmtId="0" fontId="412" fillId="0" borderId="612" applyNumberFormat="0" applyFill="0" applyAlignment="0" applyProtection="0">
      <alignment vertical="center"/>
    </xf>
    <xf numFmtId="0" fontId="413" fillId="73" borderId="606" applyNumberFormat="0" applyAlignment="0" applyProtection="0">
      <alignment vertical="center"/>
    </xf>
    <xf numFmtId="0" fontId="419" fillId="86" borderId="608" applyNumberFormat="0" applyAlignment="0" applyProtection="0">
      <alignment vertical="center"/>
    </xf>
    <xf numFmtId="245" fontId="20" fillId="0" borderId="610">
      <alignment horizontal="left" vertical="center"/>
    </xf>
    <xf numFmtId="0" fontId="377" fillId="86" borderId="606" applyNumberFormat="0" applyAlignment="0" applyProtection="0"/>
    <xf numFmtId="0" fontId="349" fillId="87" borderId="607" applyNumberFormat="0" applyFont="0" applyAlignment="0" applyProtection="0"/>
    <xf numFmtId="0" fontId="396" fillId="86" borderId="608" applyNumberFormat="0" applyAlignment="0" applyProtection="0"/>
    <xf numFmtId="245" fontId="20" fillId="0" borderId="610">
      <alignment horizontal="left" vertical="center"/>
    </xf>
    <xf numFmtId="3" fontId="9" fillId="2" borderId="962" applyNumberFormat="0" applyFont="0" applyFill="0" applyBorder="0" applyAlignment="0" applyProtection="0">
      <alignment horizontal="center" vertical="center" wrapText="1"/>
    </xf>
    <xf numFmtId="0" fontId="20" fillId="0" borderId="894">
      <alignment horizontal="left" vertical="center"/>
    </xf>
    <xf numFmtId="0" fontId="419" fillId="86" borderId="1187" applyNumberFormat="0" applyAlignment="0" applyProtection="0">
      <alignment vertical="center"/>
    </xf>
    <xf numFmtId="0" fontId="274" fillId="61" borderId="1715" applyNumberFormat="0" applyAlignment="0" applyProtection="0"/>
    <xf numFmtId="0" fontId="20" fillId="0" borderId="1278">
      <alignment horizontal="left" vertical="center"/>
    </xf>
    <xf numFmtId="0" fontId="263" fillId="61" borderId="945" applyNumberFormat="0" applyAlignment="0" applyProtection="0"/>
    <xf numFmtId="0" fontId="20" fillId="0" borderId="610">
      <alignment horizontal="left" vertical="center"/>
    </xf>
    <xf numFmtId="0" fontId="20" fillId="0" borderId="610">
      <alignment horizontal="left" vertical="center"/>
    </xf>
    <xf numFmtId="0" fontId="20" fillId="0" borderId="610">
      <alignment horizontal="left" vertical="center"/>
    </xf>
    <xf numFmtId="0" fontId="20" fillId="0" borderId="610">
      <alignment horizontal="left" vertical="center"/>
    </xf>
    <xf numFmtId="0" fontId="20" fillId="0" borderId="610">
      <alignment horizontal="left" vertical="center"/>
    </xf>
    <xf numFmtId="0" fontId="20" fillId="0" borderId="610">
      <alignment horizontal="left" vertical="center"/>
    </xf>
    <xf numFmtId="0" fontId="20" fillId="0" borderId="610">
      <alignment horizontal="left" vertical="center"/>
    </xf>
    <xf numFmtId="245" fontId="20" fillId="0" borderId="610">
      <alignment horizontal="left" vertical="center"/>
    </xf>
    <xf numFmtId="245" fontId="20" fillId="0" borderId="610">
      <alignment horizontal="left" vertical="center"/>
    </xf>
    <xf numFmtId="0" fontId="263" fillId="61" borderId="614" applyNumberFormat="0" applyAlignment="0" applyProtection="0"/>
    <xf numFmtId="0" fontId="274" fillId="61" borderId="615" applyNumberFormat="0" applyAlignment="0" applyProtection="0"/>
    <xf numFmtId="0" fontId="406" fillId="86" borderId="614" applyNumberFormat="0" applyAlignment="0" applyProtection="0">
      <alignment vertical="center"/>
    </xf>
    <xf numFmtId="0" fontId="412" fillId="0" borderId="612" applyNumberFormat="0" applyFill="0" applyAlignment="0" applyProtection="0">
      <alignment vertical="center"/>
    </xf>
    <xf numFmtId="0" fontId="413" fillId="73" borderId="614" applyNumberFormat="0" applyAlignment="0" applyProtection="0">
      <alignment vertical="center"/>
    </xf>
    <xf numFmtId="0" fontId="419" fillId="86" borderId="615" applyNumberFormat="0" applyAlignment="0" applyProtection="0">
      <alignment vertical="center"/>
    </xf>
    <xf numFmtId="37" fontId="108" fillId="0" borderId="613" applyAlignment="0"/>
    <xf numFmtId="3" fontId="9" fillId="2" borderId="616" applyNumberFormat="0" applyFont="0" applyFill="0" applyBorder="0" applyAlignment="0" applyProtection="0">
      <alignment horizontal="center" vertical="center" wrapText="1"/>
    </xf>
    <xf numFmtId="0" fontId="377" fillId="86" borderId="614" applyNumberFormat="0" applyAlignment="0" applyProtection="0"/>
    <xf numFmtId="0" fontId="396" fillId="86" borderId="615" applyNumberFormat="0" applyAlignment="0" applyProtection="0"/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377" fillId="86" borderId="614" applyNumberFormat="0" applyAlignment="0" applyProtection="0"/>
    <xf numFmtId="0" fontId="396" fillId="86" borderId="615" applyNumberFormat="0" applyAlignment="0" applyProtection="0"/>
    <xf numFmtId="37" fontId="108" fillId="0" borderId="613" applyAlignment="0"/>
    <xf numFmtId="3" fontId="9" fillId="2" borderId="616" applyNumberFormat="0" applyFont="0" applyFill="0" applyBorder="0" applyAlignment="0" applyProtection="0">
      <alignment horizontal="center" vertical="center" wrapText="1"/>
    </xf>
    <xf numFmtId="0" fontId="108" fillId="0" borderId="618">
      <alignment vertical="justify" wrapText="1"/>
    </xf>
    <xf numFmtId="0" fontId="263" fillId="61" borderId="614" applyNumberFormat="0" applyAlignment="0" applyProtection="0"/>
    <xf numFmtId="0" fontId="274" fillId="61" borderId="615" applyNumberFormat="0" applyAlignment="0" applyProtection="0"/>
    <xf numFmtId="0" fontId="406" fillId="86" borderId="614" applyNumberFormat="0" applyAlignment="0" applyProtection="0">
      <alignment vertical="center"/>
    </xf>
    <xf numFmtId="0" fontId="412" fillId="0" borderId="619" applyNumberFormat="0" applyFill="0" applyAlignment="0" applyProtection="0">
      <alignment vertical="center"/>
    </xf>
    <xf numFmtId="0" fontId="413" fillId="73" borderId="614" applyNumberFormat="0" applyAlignment="0" applyProtection="0">
      <alignment vertical="center"/>
    </xf>
    <xf numFmtId="0" fontId="419" fillId="86" borderId="615" applyNumberFormat="0" applyAlignment="0" applyProtection="0">
      <alignment vertical="center"/>
    </xf>
    <xf numFmtId="245" fontId="20" fillId="0" borderId="617">
      <alignment horizontal="left" vertical="center"/>
    </xf>
    <xf numFmtId="0" fontId="377" fillId="86" borderId="614" applyNumberFormat="0" applyAlignment="0" applyProtection="0"/>
    <xf numFmtId="0" fontId="396" fillId="86" borderId="615" applyNumberFormat="0" applyAlignment="0" applyProtection="0"/>
    <xf numFmtId="245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245" fontId="20" fillId="0" borderId="617">
      <alignment horizontal="left" vertical="center"/>
    </xf>
    <xf numFmtId="245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377" fillId="86" borderId="614" applyNumberFormat="0" applyAlignment="0" applyProtection="0"/>
    <xf numFmtId="0" fontId="396" fillId="86" borderId="615" applyNumberFormat="0" applyAlignment="0" applyProtection="0"/>
    <xf numFmtId="37" fontId="108" fillId="0" borderId="620" applyAlignment="0"/>
    <xf numFmtId="3" fontId="9" fillId="2" borderId="616" applyNumberFormat="0" applyFont="0" applyFill="0" applyBorder="0" applyAlignment="0" applyProtection="0">
      <alignment horizontal="center" vertical="center" wrapText="1"/>
    </xf>
    <xf numFmtId="0" fontId="108" fillId="0" borderId="618">
      <alignment vertical="justify" wrapText="1"/>
    </xf>
    <xf numFmtId="0" fontId="263" fillId="61" borderId="614" applyNumberFormat="0" applyAlignment="0" applyProtection="0"/>
    <xf numFmtId="0" fontId="274" fillId="61" borderId="615" applyNumberFormat="0" applyAlignment="0" applyProtection="0"/>
    <xf numFmtId="0" fontId="406" fillId="86" borderId="614" applyNumberFormat="0" applyAlignment="0" applyProtection="0">
      <alignment vertical="center"/>
    </xf>
    <xf numFmtId="0" fontId="412" fillId="0" borderId="619" applyNumberFormat="0" applyFill="0" applyAlignment="0" applyProtection="0">
      <alignment vertical="center"/>
    </xf>
    <xf numFmtId="0" fontId="413" fillId="73" borderId="614" applyNumberFormat="0" applyAlignment="0" applyProtection="0">
      <alignment vertical="center"/>
    </xf>
    <xf numFmtId="0" fontId="419" fillId="86" borderId="615" applyNumberFormat="0" applyAlignment="0" applyProtection="0">
      <alignment vertical="center"/>
    </xf>
    <xf numFmtId="245" fontId="20" fillId="0" borderId="617">
      <alignment horizontal="left" vertical="center"/>
    </xf>
    <xf numFmtId="0" fontId="377" fillId="86" borderId="614" applyNumberFormat="0" applyAlignment="0" applyProtection="0"/>
    <xf numFmtId="0" fontId="396" fillId="86" borderId="615" applyNumberFormat="0" applyAlignment="0" applyProtection="0"/>
    <xf numFmtId="245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0" fontId="20" fillId="0" borderId="617">
      <alignment horizontal="left" vertical="center"/>
    </xf>
    <xf numFmtId="245" fontId="20" fillId="0" borderId="617">
      <alignment horizontal="left" vertical="center"/>
    </xf>
    <xf numFmtId="245" fontId="20" fillId="0" borderId="617">
      <alignment horizontal="left" vertical="center"/>
    </xf>
    <xf numFmtId="0" fontId="20" fillId="0" borderId="1210">
      <alignment horizontal="left" vertical="center"/>
    </xf>
    <xf numFmtId="0" fontId="20" fillId="0" borderId="1780">
      <alignment horizontal="left" vertical="center"/>
    </xf>
    <xf numFmtId="0" fontId="20" fillId="0" borderId="1387">
      <alignment horizontal="left" vertical="center"/>
    </xf>
    <xf numFmtId="0" fontId="108" fillId="0" borderId="702">
      <alignment vertical="justify" wrapText="1"/>
    </xf>
    <xf numFmtId="245" fontId="20" fillId="0" borderId="1421">
      <alignment horizontal="left" vertical="center"/>
    </xf>
    <xf numFmtId="0" fontId="263" fillId="61" borderId="1157" applyNumberFormat="0" applyAlignment="0" applyProtection="0"/>
    <xf numFmtId="37" fontId="108" fillId="0" borderId="1453" applyAlignment="0"/>
    <xf numFmtId="3" fontId="9" fillId="2" borderId="1392" applyNumberFormat="0" applyFont="0" applyFill="0" applyBorder="0" applyAlignment="0" applyProtection="0">
      <alignment horizontal="center" vertical="center" wrapText="1"/>
    </xf>
    <xf numFmtId="0" fontId="20" fillId="0" borderId="730">
      <alignment horizontal="left" vertical="center"/>
    </xf>
    <xf numFmtId="0" fontId="274" fillId="61" borderId="888" applyNumberFormat="0" applyAlignment="0" applyProtection="0"/>
    <xf numFmtId="0" fontId="413" fillId="73" borderId="1157" applyNumberFormat="0" applyAlignment="0" applyProtection="0">
      <alignment vertical="center"/>
    </xf>
    <xf numFmtId="0" fontId="20" fillId="0" borderId="890">
      <alignment horizontal="left" vertical="center"/>
    </xf>
    <xf numFmtId="37" fontId="108" fillId="0" borderId="886" applyAlignment="0"/>
    <xf numFmtId="0" fontId="349" fillId="87" borderId="623" applyNumberFormat="0" applyFont="0" applyAlignment="0" applyProtection="0"/>
    <xf numFmtId="3" fontId="9" fillId="2" borderId="1180" applyNumberFormat="0" applyFont="0" applyFill="0" applyBorder="0" applyAlignment="0" applyProtection="0">
      <alignment horizontal="center" vertical="center" wrapText="1"/>
    </xf>
    <xf numFmtId="0" fontId="263" fillId="61" borderId="1461" applyNumberFormat="0" applyAlignment="0" applyProtection="0"/>
    <xf numFmtId="0" fontId="406" fillId="86" borderId="1502" applyNumberFormat="0" applyAlignment="0" applyProtection="0">
      <alignment vertical="center"/>
    </xf>
    <xf numFmtId="37" fontId="108" fillId="0" borderId="886" applyAlignment="0"/>
    <xf numFmtId="0" fontId="263" fillId="61" borderId="917" applyNumberFormat="0" applyAlignment="0" applyProtection="0"/>
    <xf numFmtId="0" fontId="396" fillId="86" borderId="1065" applyNumberFormat="0" applyAlignment="0" applyProtection="0"/>
    <xf numFmtId="0" fontId="20" fillId="0" borderId="1745">
      <alignment horizontal="left" vertical="center"/>
    </xf>
    <xf numFmtId="0" fontId="412" fillId="0" borderId="958" applyNumberFormat="0" applyFill="0" applyAlignment="0" applyProtection="0">
      <alignment vertical="center"/>
    </xf>
    <xf numFmtId="0" fontId="20" fillId="0" borderId="949">
      <alignment horizontal="left" vertical="center"/>
    </xf>
    <xf numFmtId="0" fontId="396" fillId="86" borderId="707" applyNumberFormat="0" applyAlignment="0" applyProtection="0"/>
    <xf numFmtId="0" fontId="406" fillId="86" borderId="1057" applyNumberFormat="0" applyAlignment="0" applyProtection="0">
      <alignment vertical="center"/>
    </xf>
    <xf numFmtId="0" fontId="20" fillId="0" borderId="1627">
      <alignment horizontal="left" vertical="center"/>
    </xf>
    <xf numFmtId="0" fontId="8" fillId="52" borderId="887" applyNumberFormat="0" applyFont="0" applyAlignment="0" applyProtection="0"/>
    <xf numFmtId="0" fontId="274" fillId="61" borderId="888" applyNumberFormat="0" applyAlignment="0" applyProtection="0"/>
    <xf numFmtId="0" fontId="396" fillId="86" borderId="1044" applyNumberFormat="0" applyAlignment="0" applyProtection="0"/>
    <xf numFmtId="3" fontId="9" fillId="2" borderId="919" applyNumberFormat="0" applyFont="0" applyFill="0" applyBorder="0" applyAlignment="0" applyProtection="0">
      <alignment horizontal="center" vertical="center" wrapText="1"/>
    </xf>
    <xf numFmtId="3" fontId="9" fillId="2" borderId="1546" applyNumberFormat="0" applyFont="0" applyFill="0" applyBorder="0" applyAlignment="0" applyProtection="0">
      <alignment horizontal="center" vertical="center" wrapText="1"/>
    </xf>
    <xf numFmtId="0" fontId="396" fillId="86" borderId="1481" applyNumberFormat="0" applyAlignment="0" applyProtection="0"/>
    <xf numFmtId="0" fontId="20" fillId="0" borderId="928">
      <alignment horizontal="left" vertical="center"/>
    </xf>
    <xf numFmtId="0" fontId="377" fillId="86" borderId="1522" applyNumberFormat="0" applyAlignment="0" applyProtection="0"/>
    <xf numFmtId="3" fontId="9" fillId="2" borderId="1482" applyNumberFormat="0" applyFont="0" applyFill="0" applyBorder="0" applyAlignment="0" applyProtection="0">
      <alignment horizontal="center" vertical="center" wrapText="1"/>
    </xf>
    <xf numFmtId="245" fontId="20" fillId="0" borderId="956">
      <alignment horizontal="left" vertical="center"/>
    </xf>
    <xf numFmtId="37" fontId="108" fillId="0" borderId="1063" applyAlignment="0"/>
    <xf numFmtId="0" fontId="20" fillId="0" borderId="1627">
      <alignment horizontal="left" vertical="center"/>
    </xf>
    <xf numFmtId="3" fontId="9" fillId="2" borderId="1369" applyNumberFormat="0" applyFont="0" applyFill="0" applyBorder="0" applyAlignment="0" applyProtection="0">
      <alignment horizontal="center" vertical="center" wrapText="1"/>
    </xf>
    <xf numFmtId="0" fontId="20" fillId="0" borderId="1210">
      <alignment horizontal="left" vertical="center"/>
    </xf>
    <xf numFmtId="0" fontId="377" fillId="86" borderId="1397" applyNumberFormat="0" applyAlignment="0" applyProtection="0"/>
    <xf numFmtId="0" fontId="396" fillId="86" borderId="699" applyNumberFormat="0" applyAlignment="0" applyProtection="0"/>
    <xf numFmtId="0" fontId="396" fillId="86" borderId="1312" applyNumberFormat="0" applyAlignment="0" applyProtection="0"/>
    <xf numFmtId="0" fontId="412" fillId="0" borderId="1295" applyNumberFormat="0" applyFill="0" applyAlignment="0" applyProtection="0">
      <alignment vertical="center"/>
    </xf>
    <xf numFmtId="0" fontId="20" fillId="0" borderId="949">
      <alignment horizontal="left" vertical="center"/>
    </xf>
    <xf numFmtId="0" fontId="406" fillId="86" borderId="1384" applyNumberFormat="0" applyAlignment="0" applyProtection="0">
      <alignment vertical="center"/>
    </xf>
    <xf numFmtId="37" fontId="108" fillId="0" borderId="1536" applyAlignment="0"/>
    <xf numFmtId="0" fontId="20" fillId="0" borderId="791">
      <alignment horizontal="left" vertical="center"/>
    </xf>
    <xf numFmtId="0" fontId="406" fillId="86" borderId="795" applyNumberFormat="0" applyAlignment="0" applyProtection="0">
      <alignment vertical="center"/>
    </xf>
    <xf numFmtId="3" fontId="9" fillId="2" borderId="700" applyNumberFormat="0" applyFont="0" applyFill="0" applyBorder="0" applyAlignment="0" applyProtection="0">
      <alignment horizontal="center" vertical="center" wrapText="1"/>
    </xf>
    <xf numFmtId="3" fontId="9" fillId="2" borderId="889" applyNumberFormat="0" applyFont="0" applyFill="0" applyBorder="0" applyAlignment="0" applyProtection="0">
      <alignment horizontal="center" vertical="center" wrapText="1"/>
    </xf>
    <xf numFmtId="3" fontId="9" fillId="2" borderId="1517" applyNumberFormat="0" applyFont="0" applyFill="0" applyBorder="0" applyAlignment="0" applyProtection="0">
      <alignment horizontal="center" vertical="center" wrapText="1"/>
    </xf>
    <xf numFmtId="0" fontId="20" fillId="0" borderId="1780">
      <alignment horizontal="left" vertical="center"/>
    </xf>
    <xf numFmtId="0" fontId="377" fillId="86" borderId="953" applyNumberFormat="0" applyAlignment="0" applyProtection="0"/>
    <xf numFmtId="0" fontId="20" fillId="0" borderId="1025">
      <alignment horizontal="left" vertical="center"/>
    </xf>
    <xf numFmtId="0" fontId="20" fillId="0" borderId="1533">
      <alignment horizontal="left" vertical="center"/>
    </xf>
    <xf numFmtId="0" fontId="274" fillId="61" borderId="1743" applyNumberFormat="0" applyAlignment="0" applyProtection="0"/>
    <xf numFmtId="0" fontId="20" fillId="0" borderId="730">
      <alignment horizontal="left" vertical="center"/>
    </xf>
    <xf numFmtId="0" fontId="349" fillId="87" borderId="887" applyNumberFormat="0" applyFont="0" applyAlignment="0" applyProtection="0"/>
    <xf numFmtId="0" fontId="20" fillId="0" borderId="935">
      <alignment horizontal="left" vertical="center"/>
    </xf>
    <xf numFmtId="37" fontId="108" fillId="0" borderId="1453" applyAlignment="0"/>
    <xf numFmtId="0" fontId="274" fillId="61" borderId="796" applyNumberFormat="0" applyAlignment="0" applyProtection="0"/>
    <xf numFmtId="245" fontId="20" fillId="0" borderId="949">
      <alignment horizontal="left" vertical="center"/>
    </xf>
    <xf numFmtId="0" fontId="20" fillId="0" borderId="1683">
      <alignment horizontal="left" vertical="center"/>
    </xf>
    <xf numFmtId="0" fontId="377" fillId="86" borderId="932" applyNumberFormat="0" applyAlignment="0" applyProtection="0"/>
    <xf numFmtId="0" fontId="406" fillId="86" borderId="967" applyNumberFormat="0" applyAlignment="0" applyProtection="0">
      <alignment vertical="center"/>
    </xf>
    <xf numFmtId="245" fontId="20" fillId="0" borderId="701">
      <alignment horizontal="left" vertical="center"/>
    </xf>
    <xf numFmtId="0" fontId="413" fillId="73" borderId="1057" applyNumberFormat="0" applyAlignment="0" applyProtection="0">
      <alignment vertical="center"/>
    </xf>
    <xf numFmtId="0" fontId="20" fillId="0" borderId="949">
      <alignment horizontal="left" vertical="center"/>
    </xf>
    <xf numFmtId="0" fontId="20" fillId="0" borderId="1011">
      <alignment horizontal="left" vertical="center"/>
    </xf>
    <xf numFmtId="3" fontId="9" fillId="2" borderId="1052" applyNumberFormat="0" applyFont="0" applyFill="0" applyBorder="0" applyAlignment="0" applyProtection="0">
      <alignment horizontal="center" vertical="center" wrapText="1"/>
    </xf>
    <xf numFmtId="0" fontId="396" fillId="86" borderId="1179" applyNumberFormat="0" applyAlignment="0" applyProtection="0"/>
    <xf numFmtId="0" fontId="349" fillId="87" borderId="1728" applyNumberFormat="0" applyFont="0" applyAlignment="0" applyProtection="0"/>
    <xf numFmtId="0" fontId="419" fillId="86" borderId="678" applyNumberFormat="0" applyAlignment="0" applyProtection="0">
      <alignment vertical="center"/>
    </xf>
    <xf numFmtId="0" fontId="20" fillId="0" borderId="1038">
      <alignment horizontal="left" vertical="center"/>
    </xf>
    <xf numFmtId="37" fontId="108" fillId="0" borderId="1672" applyAlignment="0"/>
    <xf numFmtId="0" fontId="274" fillId="61" borderId="1023" applyNumberFormat="0" applyAlignment="0" applyProtection="0"/>
    <xf numFmtId="0" fontId="412" fillId="0" borderId="1542" applyNumberFormat="0" applyFill="0" applyAlignment="0" applyProtection="0">
      <alignment vertical="center"/>
    </xf>
    <xf numFmtId="0" fontId="406" fillId="86" borderId="664" applyNumberFormat="0" applyAlignment="0" applyProtection="0">
      <alignment vertical="center"/>
    </xf>
    <xf numFmtId="37" fontId="108" fillId="0" borderId="923" applyAlignment="0"/>
    <xf numFmtId="0" fontId="396" fillId="86" borderId="911" applyNumberFormat="0" applyAlignment="0" applyProtection="0"/>
    <xf numFmtId="0" fontId="274" fillId="61" borderId="1778" applyNumberFormat="0" applyAlignment="0" applyProtection="0"/>
    <xf numFmtId="0" fontId="274" fillId="61" borderId="624" applyNumberFormat="0" applyAlignment="0" applyProtection="0"/>
    <xf numFmtId="0" fontId="274" fillId="61" borderId="1638" applyNumberFormat="0" applyAlignment="0" applyProtection="0"/>
    <xf numFmtId="0" fontId="20" fillId="0" borderId="1060">
      <alignment horizontal="left" vertical="center"/>
    </xf>
    <xf numFmtId="0" fontId="8" fillId="87" borderId="1043" applyNumberFormat="0" applyFont="0" applyAlignment="0" applyProtection="0">
      <alignment vertical="center"/>
    </xf>
    <xf numFmtId="0" fontId="419" fillId="86" borderId="1016" applyNumberFormat="0" applyAlignment="0" applyProtection="0">
      <alignment vertical="center"/>
    </xf>
    <xf numFmtId="0" fontId="20" fillId="0" borderId="1181">
      <alignment horizontal="left" vertical="center"/>
    </xf>
    <xf numFmtId="0" fontId="20" fillId="0" borderId="1278">
      <alignment horizontal="left" vertical="center"/>
    </xf>
    <xf numFmtId="0" fontId="274" fillId="61" borderId="1194" applyNumberFormat="0" applyAlignment="0" applyProtection="0"/>
    <xf numFmtId="0" fontId="108" fillId="0" borderId="1182">
      <alignment vertical="justify" wrapText="1"/>
    </xf>
    <xf numFmtId="0" fontId="20" fillId="0" borderId="820">
      <alignment horizontal="left" vertical="center"/>
    </xf>
    <xf numFmtId="0" fontId="274" fillId="61" borderId="1001" applyNumberFormat="0" applyAlignment="0" applyProtection="0"/>
    <xf numFmtId="0" fontId="396" fillId="86" borderId="1625" applyNumberFormat="0" applyAlignment="0" applyProtection="0"/>
    <xf numFmtId="0" fontId="263" fillId="61" borderId="967" applyNumberFormat="0" applyAlignment="0" applyProtection="0"/>
    <xf numFmtId="0" fontId="413" fillId="73" borderId="1050" applyNumberFormat="0" applyAlignment="0" applyProtection="0">
      <alignment vertical="center"/>
    </xf>
    <xf numFmtId="37" fontId="108" fillId="0" borderId="753" applyAlignment="0"/>
    <xf numFmtId="0" fontId="20" fillId="0" borderId="1758">
      <alignment horizontal="left" vertical="center"/>
    </xf>
    <xf numFmtId="0" fontId="108" fillId="0" borderId="1430">
      <alignment vertical="justify" wrapText="1"/>
    </xf>
    <xf numFmtId="3" fontId="9" fillId="2" borderId="621" applyNumberFormat="0" applyFont="0" applyFill="0" applyBorder="0" applyAlignment="0" applyProtection="0">
      <alignment horizontal="center" vertical="center" wrapText="1"/>
    </xf>
    <xf numFmtId="37" fontId="108" fillId="0" borderId="1303" applyAlignment="0"/>
    <xf numFmtId="245" fontId="20" fillId="0" borderId="928">
      <alignment horizontal="left" vertical="center"/>
    </xf>
    <xf numFmtId="0" fontId="8" fillId="87" borderId="887" applyNumberFormat="0" applyFont="0" applyAlignment="0" applyProtection="0">
      <alignment vertical="center"/>
    </xf>
    <xf numFmtId="0" fontId="274" fillId="61" borderId="1276" applyNumberFormat="0" applyAlignment="0" applyProtection="0"/>
    <xf numFmtId="0" fontId="413" fillId="73" borderId="795" applyNumberFormat="0" applyAlignment="0" applyProtection="0">
      <alignment vertical="center"/>
    </xf>
    <xf numFmtId="0" fontId="20" fillId="0" borderId="1210">
      <alignment horizontal="left" vertical="center"/>
    </xf>
    <xf numFmtId="0" fontId="412" fillId="0" borderId="922" applyNumberFormat="0" applyFill="0" applyAlignment="0" applyProtection="0">
      <alignment vertical="center"/>
    </xf>
    <xf numFmtId="0" fontId="419" fillId="86" borderId="1016" applyNumberFormat="0" applyAlignment="0" applyProtection="0">
      <alignment vertical="center"/>
    </xf>
    <xf numFmtId="0" fontId="20" fillId="0" borderId="1011">
      <alignment horizontal="left" vertical="center"/>
    </xf>
    <xf numFmtId="0" fontId="20" fillId="0" borderId="970">
      <alignment horizontal="left" vertical="center"/>
    </xf>
    <xf numFmtId="0" fontId="263" fillId="61" borderId="795" applyNumberFormat="0" applyAlignment="0" applyProtection="0"/>
    <xf numFmtId="37" fontId="108" fillId="0" borderId="944" applyAlignment="0"/>
    <xf numFmtId="0" fontId="108" fillId="0" borderId="921">
      <alignment vertical="justify" wrapText="1"/>
    </xf>
    <xf numFmtId="37" fontId="108" fillId="0" borderId="691" applyAlignment="0"/>
    <xf numFmtId="0" fontId="108" fillId="0" borderId="618">
      <alignment vertical="justify" wrapText="1"/>
    </xf>
    <xf numFmtId="0" fontId="377" fillId="86" borderId="1275" applyNumberFormat="0" applyAlignment="0" applyProtection="0"/>
    <xf numFmtId="3" fontId="9" fillId="2" borderId="715" applyNumberFormat="0" applyFont="0" applyFill="0" applyBorder="0" applyAlignment="0" applyProtection="0">
      <alignment horizontal="center" vertical="center" wrapText="1"/>
    </xf>
    <xf numFmtId="3" fontId="9" fillId="2" borderId="1129" applyNumberFormat="0" applyFont="0" applyFill="0" applyBorder="0" applyAlignment="0" applyProtection="0">
      <alignment horizontal="center" vertical="center" wrapText="1"/>
    </xf>
    <xf numFmtId="0" fontId="20" fillId="0" borderId="1011">
      <alignment horizontal="left" vertical="center"/>
    </xf>
    <xf numFmtId="0" fontId="20" fillId="0" borderId="737">
      <alignment horizontal="left" vertical="center"/>
    </xf>
    <xf numFmtId="0" fontId="377" fillId="86" borderId="622" applyNumberFormat="0" applyAlignment="0" applyProtection="0"/>
    <xf numFmtId="0" fontId="274" fillId="61" borderId="961" applyNumberFormat="0" applyAlignment="0" applyProtection="0"/>
    <xf numFmtId="0" fontId="377" fillId="86" borderId="1425" applyNumberFormat="0" applyAlignment="0" applyProtection="0"/>
    <xf numFmtId="0" fontId="274" fillId="61" borderId="1756" applyNumberFormat="0" applyAlignment="0" applyProtection="0"/>
    <xf numFmtId="0" fontId="20" fillId="0" borderId="890">
      <alignment horizontal="left" vertical="center"/>
    </xf>
    <xf numFmtId="0" fontId="412" fillId="0" borderId="800" applyNumberFormat="0" applyFill="0" applyAlignment="0" applyProtection="0">
      <alignment vertical="center"/>
    </xf>
    <xf numFmtId="0" fontId="377" fillId="86" borderId="1544" applyNumberFormat="0" applyAlignment="0" applyProtection="0"/>
    <xf numFmtId="0" fontId="349" fillId="87" borderId="887" applyNumberFormat="0" applyFont="0" applyAlignment="0" applyProtection="0"/>
    <xf numFmtId="0" fontId="20" fillId="0" borderId="970">
      <alignment horizontal="left" vertical="center"/>
    </xf>
    <xf numFmtId="0" fontId="20" fillId="0" borderId="1217">
      <alignment horizontal="left" vertical="center"/>
    </xf>
    <xf numFmtId="0" fontId="20" fillId="0" borderId="1181">
      <alignment horizontal="left" vertical="center"/>
    </xf>
    <xf numFmtId="0" fontId="396" fillId="86" borderId="1653" applyNumberFormat="0" applyAlignment="0" applyProtection="0"/>
    <xf numFmtId="37" fontId="108" fillId="0" borderId="809" applyAlignment="0"/>
    <xf numFmtId="0" fontId="413" fillId="73" borderId="727" applyNumberFormat="0" applyAlignment="0" applyProtection="0">
      <alignment vertical="center"/>
    </xf>
    <xf numFmtId="0" fontId="406" fillId="86" borderId="1007" applyNumberFormat="0" applyAlignment="0" applyProtection="0">
      <alignment vertical="center"/>
    </xf>
    <xf numFmtId="0" fontId="263" fillId="61" borderId="831" applyNumberFormat="0" applyAlignment="0" applyProtection="0"/>
    <xf numFmtId="0" fontId="396" fillId="86" borderId="933" applyNumberFormat="0" applyAlignment="0" applyProtection="0"/>
    <xf numFmtId="0" fontId="20" fillId="0" borderId="1697">
      <alignment horizontal="left" vertical="center"/>
    </xf>
    <xf numFmtId="0" fontId="396" fillId="86" borderId="624" applyNumberFormat="0" applyAlignment="0" applyProtection="0"/>
    <xf numFmtId="0" fontId="20" fillId="0" borderId="928">
      <alignment horizontal="left" vertical="center"/>
    </xf>
    <xf numFmtId="0" fontId="20" fillId="0" borderId="654">
      <alignment horizontal="left" vertical="center"/>
    </xf>
    <xf numFmtId="37" fontId="108" fillId="0" borderId="1178" applyAlignment="0"/>
    <xf numFmtId="0" fontId="413" fillId="73" borderId="904" applyNumberFormat="0" applyAlignment="0" applyProtection="0">
      <alignment vertical="center"/>
    </xf>
    <xf numFmtId="0" fontId="419" fillId="86" borderId="888" applyNumberFormat="0" applyAlignment="0" applyProtection="0">
      <alignment vertical="center"/>
    </xf>
    <xf numFmtId="0" fontId="263" fillId="61" borderId="1247" applyNumberFormat="0" applyAlignment="0" applyProtection="0"/>
    <xf numFmtId="245" fontId="20" fillId="0" borderId="1181">
      <alignment horizontal="left" vertical="center"/>
    </xf>
    <xf numFmtId="0" fontId="274" fillId="61" borderId="947" applyNumberFormat="0" applyAlignment="0" applyProtection="0"/>
    <xf numFmtId="0" fontId="263" fillId="61" borderId="1078" applyNumberFormat="0" applyAlignment="0" applyProtection="0"/>
    <xf numFmtId="0" fontId="20" fillId="0" borderId="1393">
      <alignment horizontal="left" vertical="center"/>
    </xf>
    <xf numFmtId="0" fontId="377" fillId="86" borderId="1454" applyNumberFormat="0" applyAlignment="0" applyProtection="0"/>
    <xf numFmtId="0" fontId="108" fillId="0" borderId="702">
      <alignment vertical="justify" wrapText="1"/>
    </xf>
    <xf numFmtId="0" fontId="419" fillId="86" borderId="1785" applyNumberFormat="0" applyAlignment="0" applyProtection="0">
      <alignment vertical="center"/>
    </xf>
    <xf numFmtId="0" fontId="20" fillId="0" borderId="680">
      <alignment horizontal="left" vertical="center"/>
    </xf>
    <xf numFmtId="0" fontId="20" fillId="0" borderId="890">
      <alignment horizontal="left" vertical="center"/>
    </xf>
    <xf numFmtId="0" fontId="396" fillId="86" borderId="699" applyNumberFormat="0" applyAlignment="0" applyProtection="0"/>
    <xf numFmtId="3" fontId="9" fillId="2" borderId="889" applyNumberFormat="0" applyFont="0" applyFill="0" applyBorder="0" applyAlignment="0" applyProtection="0">
      <alignment horizontal="center" vertical="center" wrapText="1"/>
    </xf>
    <xf numFmtId="0" fontId="377" fillId="86" borderId="1185" applyNumberFormat="0" applyAlignment="0" applyProtection="0"/>
    <xf numFmtId="0" fontId="274" fillId="61" borderId="1072" applyNumberFormat="0" applyAlignment="0" applyProtection="0"/>
    <xf numFmtId="0" fontId="396" fillId="86" borderId="1406" applyNumberFormat="0" applyAlignment="0" applyProtection="0"/>
    <xf numFmtId="0" fontId="8" fillId="52" borderId="925" applyNumberFormat="0" applyFont="0" applyAlignment="0" applyProtection="0"/>
    <xf numFmtId="0" fontId="20" fillId="0" borderId="730">
      <alignment horizontal="left" vertical="center"/>
    </xf>
    <xf numFmtId="0" fontId="20" fillId="0" borderId="1787">
      <alignment horizontal="left" vertical="center"/>
    </xf>
    <xf numFmtId="0" fontId="20" fillId="0" borderId="1697">
      <alignment horizontal="left" vertical="center"/>
    </xf>
    <xf numFmtId="3" fontId="9" fillId="2" borderId="889" applyNumberFormat="0" applyFont="0" applyFill="0" applyBorder="0" applyAlignment="0" applyProtection="0">
      <alignment horizontal="center" vertical="center" wrapText="1"/>
    </xf>
    <xf numFmtId="0" fontId="413" fillId="73" borderId="1447" applyNumberFormat="0" applyAlignment="0" applyProtection="0">
      <alignment vertical="center"/>
    </xf>
    <xf numFmtId="0" fontId="8" fillId="87" borderId="887" applyNumberFormat="0" applyFont="0" applyAlignment="0" applyProtection="0">
      <alignment vertical="center"/>
    </xf>
    <xf numFmtId="3" fontId="9" fillId="2" borderId="708" applyNumberFormat="0" applyFont="0" applyFill="0" applyBorder="0" applyAlignment="0" applyProtection="0">
      <alignment horizontal="center" vertical="center" wrapText="1"/>
    </xf>
    <xf numFmtId="0" fontId="377" fillId="86" borderId="795" applyNumberFormat="0" applyAlignment="0" applyProtection="0"/>
    <xf numFmtId="0" fontId="419" fillId="86" borderId="1695" applyNumberFormat="0" applyAlignment="0" applyProtection="0">
      <alignment vertical="center"/>
    </xf>
    <xf numFmtId="0" fontId="20" fillId="0" borderId="1011">
      <alignment horizontal="left" vertical="center"/>
    </xf>
    <xf numFmtId="0" fontId="20" fillId="0" borderId="1025">
      <alignment horizontal="left" vertical="center"/>
    </xf>
    <xf numFmtId="0" fontId="20" fillId="0" borderId="1060">
      <alignment horizontal="left" vertical="center"/>
    </xf>
    <xf numFmtId="0" fontId="396" fillId="86" borderId="1618" applyNumberFormat="0" applyAlignment="0" applyProtection="0"/>
    <xf numFmtId="0" fontId="20" fillId="0" borderId="1018">
      <alignment horizontal="left" vertical="center"/>
    </xf>
    <xf numFmtId="0" fontId="263" fillId="61" borderId="1637" applyNumberFormat="0" applyAlignment="0" applyProtection="0"/>
    <xf numFmtId="37" fontId="108" fillId="0" borderId="959" applyAlignment="0"/>
    <xf numFmtId="0" fontId="396" fillId="86" borderId="1249" applyNumberFormat="0" applyAlignment="0" applyProtection="0"/>
    <xf numFmtId="0" fontId="20" fillId="0" borderId="1633">
      <alignment horizontal="left" vertical="center"/>
    </xf>
    <xf numFmtId="0" fontId="20" fillId="0" borderId="1745">
      <alignment horizontal="left" vertical="center"/>
    </xf>
    <xf numFmtId="37" fontId="108" fillId="0" borderId="916" applyAlignment="0"/>
    <xf numFmtId="0" fontId="350" fillId="79" borderId="0" applyNumberFormat="0" applyBorder="0" applyAlignment="0" applyProtection="0"/>
    <xf numFmtId="0" fontId="20" fillId="0" borderId="1181">
      <alignment horizontal="left" vertical="center"/>
    </xf>
    <xf numFmtId="0" fontId="20" fillId="0" borderId="716">
      <alignment horizontal="left" vertical="center"/>
    </xf>
    <xf numFmtId="0" fontId="8" fillId="87" borderId="1488" applyNumberFormat="0" applyFont="0" applyAlignment="0" applyProtection="0">
      <alignment vertical="center"/>
    </xf>
    <xf numFmtId="0" fontId="406" fillId="86" borderId="795" applyNumberFormat="0" applyAlignment="0" applyProtection="0">
      <alignment vertical="center"/>
    </xf>
    <xf numFmtId="0" fontId="263" fillId="61" borderId="1665" applyNumberFormat="0" applyAlignment="0" applyProtection="0"/>
    <xf numFmtId="0" fontId="377" fillId="86" borderId="953" applyNumberFormat="0" applyAlignment="0" applyProtection="0"/>
    <xf numFmtId="0" fontId="413" fillId="73" borderId="1727" applyNumberFormat="0" applyAlignment="0" applyProtection="0">
      <alignment vertical="center"/>
    </xf>
    <xf numFmtId="0" fontId="20" fillId="0" borderId="730">
      <alignment horizontal="left" vertical="center"/>
    </xf>
    <xf numFmtId="0" fontId="413" fillId="73" borderId="838" applyNumberFormat="0" applyAlignment="0" applyProtection="0">
      <alignment vertical="center"/>
    </xf>
    <xf numFmtId="0" fontId="413" fillId="73" borderId="795" applyNumberFormat="0" applyAlignment="0" applyProtection="0">
      <alignment vertical="center"/>
    </xf>
    <xf numFmtId="0" fontId="263" fillId="61" borderId="684" applyNumberFormat="0" applyAlignment="0" applyProtection="0"/>
    <xf numFmtId="0" fontId="20" fillId="0" borderId="1314">
      <alignment horizontal="left" vertical="center"/>
    </xf>
    <xf numFmtId="0" fontId="419" fillId="86" borderId="1173" applyNumberFormat="0" applyAlignment="0" applyProtection="0">
      <alignment vertical="center"/>
    </xf>
    <xf numFmtId="0" fontId="20" fillId="0" borderId="1237">
      <alignment horizontal="left" vertical="center"/>
    </xf>
    <xf numFmtId="0" fontId="419" fillId="86" borderId="1764" applyNumberFormat="0" applyAlignment="0" applyProtection="0">
      <alignment vertical="center"/>
    </xf>
    <xf numFmtId="3" fontId="9" fillId="2" borderId="919" applyNumberFormat="0" applyFont="0" applyFill="0" applyBorder="0" applyAlignment="0" applyProtection="0">
      <alignment horizontal="center" vertical="center" wrapText="1"/>
    </xf>
    <xf numFmtId="0" fontId="377" fillId="86" borderId="1057" applyNumberFormat="0" applyAlignment="0" applyProtection="0"/>
    <xf numFmtId="0" fontId="20" fillId="0" borderId="1669">
      <alignment horizontal="left" vertical="center"/>
    </xf>
    <xf numFmtId="0" fontId="20" fillId="0" borderId="1370">
      <alignment horizontal="left" vertical="center"/>
    </xf>
    <xf numFmtId="0" fontId="413" fillId="73" borderId="727" applyNumberFormat="0" applyAlignment="0" applyProtection="0">
      <alignment vertical="center"/>
    </xf>
    <xf numFmtId="0" fontId="20" fillId="0" borderId="1400">
      <alignment horizontal="left" vertical="center"/>
    </xf>
    <xf numFmtId="0" fontId="412" fillId="0" borderId="937" applyNumberFormat="0" applyFill="0" applyAlignment="0" applyProtection="0">
      <alignment vertical="center"/>
    </xf>
    <xf numFmtId="37" fontId="108" fillId="0" borderId="1000" applyAlignment="0"/>
    <xf numFmtId="0" fontId="20" fillId="0" borderId="1025">
      <alignment horizontal="left" vertical="center"/>
    </xf>
    <xf numFmtId="0" fontId="274" fillId="61" borderId="1378" applyNumberFormat="0" applyAlignment="0" applyProtection="0"/>
    <xf numFmtId="0" fontId="406" fillId="86" borderId="802" applyNumberFormat="0" applyAlignment="0" applyProtection="0">
      <alignment vertical="center"/>
    </xf>
    <xf numFmtId="0" fontId="20" fillId="0" borderId="730">
      <alignment horizontal="left" vertical="center"/>
    </xf>
    <xf numFmtId="0" fontId="20" fillId="0" borderId="1210">
      <alignment horizontal="left" vertical="center"/>
    </xf>
    <xf numFmtId="0" fontId="20" fillId="0" borderId="806">
      <alignment horizontal="left" vertical="center"/>
    </xf>
    <xf numFmtId="0" fontId="406" fillId="86" borderId="1522" applyNumberFormat="0" applyAlignment="0" applyProtection="0">
      <alignment vertical="center"/>
    </xf>
    <xf numFmtId="0" fontId="20" fillId="0" borderId="1181">
      <alignment horizontal="left" vertical="center"/>
    </xf>
    <xf numFmtId="0" fontId="20" fillId="0" borderId="1669">
      <alignment horizontal="left" vertical="center"/>
    </xf>
    <xf numFmtId="37" fontId="108" fillId="0" borderId="886" applyAlignment="0"/>
    <xf numFmtId="0" fontId="20" fillId="0" borderId="1554">
      <alignment horizontal="left" vertical="center"/>
    </xf>
    <xf numFmtId="0" fontId="20" fillId="0" borderId="1738">
      <alignment horizontal="left" vertical="center"/>
    </xf>
    <xf numFmtId="0" fontId="8" fillId="87" borderId="1607" applyNumberFormat="0" applyFont="0" applyAlignment="0" applyProtection="0">
      <alignment vertical="center"/>
    </xf>
    <xf numFmtId="0" fontId="350" fillId="80" borderId="0" applyNumberFormat="0" applyBorder="0" applyAlignment="0" applyProtection="0"/>
    <xf numFmtId="0" fontId="263" fillId="61" borderId="1474" applyNumberFormat="0" applyAlignment="0" applyProtection="0"/>
    <xf numFmtId="0" fontId="263" fillId="61" borderId="1193" applyNumberFormat="0" applyAlignment="0" applyProtection="0"/>
    <xf numFmtId="0" fontId="412" fillId="0" borderId="732" applyNumberFormat="0" applyFill="0" applyAlignment="0" applyProtection="0">
      <alignment vertical="center"/>
    </xf>
    <xf numFmtId="0" fontId="20" fillId="0" borderId="730">
      <alignment horizontal="left" vertical="center"/>
    </xf>
    <xf numFmtId="37" fontId="108" fillId="0" borderId="698" applyAlignment="0"/>
    <xf numFmtId="0" fontId="20" fillId="0" borderId="730">
      <alignment horizontal="left" vertical="center"/>
    </xf>
    <xf numFmtId="0" fontId="406" fillId="86" borderId="1447" applyNumberFormat="0" applyAlignment="0" applyProtection="0">
      <alignment vertical="center"/>
    </xf>
    <xf numFmtId="0" fontId="419" fillId="86" borderId="1441" applyNumberFormat="0" applyAlignment="0" applyProtection="0">
      <alignment vertical="center"/>
    </xf>
    <xf numFmtId="0" fontId="263" fillId="61" borderId="1433" applyNumberFormat="0" applyAlignment="0" applyProtection="0"/>
    <xf numFmtId="0" fontId="20" fillId="0" borderId="1676">
      <alignment horizontal="left" vertical="center"/>
    </xf>
    <xf numFmtId="0" fontId="20" fillId="0" borderId="730">
      <alignment horizontal="left" vertical="center"/>
    </xf>
    <xf numFmtId="0" fontId="108" fillId="0" borderId="731">
      <alignment vertical="justify" wrapText="1"/>
    </xf>
    <xf numFmtId="3" fontId="9" fillId="2" borderId="1392" applyNumberFormat="0" applyFont="0" applyFill="0" applyBorder="0" applyAlignment="0" applyProtection="0">
      <alignment horizontal="center" vertical="center" wrapText="1"/>
    </xf>
    <xf numFmtId="0" fontId="20" fillId="0" borderId="1387">
      <alignment horizontal="left" vertical="center"/>
    </xf>
    <xf numFmtId="0" fontId="412" fillId="0" borderId="1629" applyNumberFormat="0" applyFill="0" applyAlignment="0" applyProtection="0">
      <alignment vertical="center"/>
    </xf>
    <xf numFmtId="245" fontId="20" fillId="0" borderId="730">
      <alignment horizontal="left" vertical="center"/>
    </xf>
    <xf numFmtId="0" fontId="8" fillId="52" borderId="946" applyNumberFormat="0" applyFont="0" applyAlignment="0" applyProtection="0"/>
    <xf numFmtId="0" fontId="412" fillId="0" borderId="752" applyNumberFormat="0" applyFill="0" applyAlignment="0" applyProtection="0">
      <alignment vertical="center"/>
    </xf>
    <xf numFmtId="0" fontId="20" fillId="0" borderId="1758">
      <alignment horizontal="left" vertical="center"/>
    </xf>
    <xf numFmtId="3" fontId="9" fillId="2" borderId="1442" applyNumberFormat="0" applyFont="0" applyFill="0" applyBorder="0" applyAlignment="0" applyProtection="0">
      <alignment horizontal="center" vertical="center" wrapText="1"/>
    </xf>
    <xf numFmtId="245" fontId="20" fillId="0" borderId="730">
      <alignment horizontal="left" vertical="center"/>
    </xf>
    <xf numFmtId="0" fontId="20" fillId="0" borderId="1547">
      <alignment horizontal="left" vertical="center"/>
    </xf>
    <xf numFmtId="3" fontId="9" fillId="2" borderId="700" applyNumberFormat="0" applyFont="0" applyFill="0" applyBorder="0" applyAlignment="0" applyProtection="0">
      <alignment horizontal="center" vertical="center" wrapText="1"/>
    </xf>
    <xf numFmtId="0" fontId="274" fillId="61" borderId="796" applyNumberFormat="0" applyAlignment="0" applyProtection="0"/>
    <xf numFmtId="0" fontId="274" fillId="61" borderId="954" applyNumberFormat="0" applyAlignment="0" applyProtection="0"/>
    <xf numFmtId="0" fontId="274" fillId="61" borderId="761" applyNumberFormat="0" applyAlignment="0" applyProtection="0"/>
    <xf numFmtId="0" fontId="274" fillId="61" borderId="671" applyNumberFormat="0" applyAlignment="0" applyProtection="0"/>
    <xf numFmtId="0" fontId="396" fillId="86" borderId="888" applyNumberFormat="0" applyAlignment="0" applyProtection="0"/>
    <xf numFmtId="0" fontId="20" fillId="0" borderId="949">
      <alignment horizontal="left" vertical="center"/>
    </xf>
    <xf numFmtId="0" fontId="419" fillId="86" borderId="954" applyNumberFormat="0" applyAlignment="0" applyProtection="0">
      <alignment vertical="center"/>
    </xf>
    <xf numFmtId="0" fontId="412" fillId="0" borderId="915" applyNumberFormat="0" applyFill="0" applyAlignment="0" applyProtection="0">
      <alignment vertical="center"/>
    </xf>
    <xf numFmtId="0" fontId="419" fillId="86" borderId="968" applyNumberFormat="0" applyAlignment="0" applyProtection="0">
      <alignment vertical="center"/>
    </xf>
    <xf numFmtId="0" fontId="396" fillId="86" borderId="968" applyNumberFormat="0" applyAlignment="0" applyProtection="0"/>
    <xf numFmtId="0" fontId="396" fillId="86" borderId="678" applyNumberFormat="0" applyAlignment="0" applyProtection="0"/>
    <xf numFmtId="0" fontId="406" fillId="86" borderId="1544" applyNumberFormat="0" applyAlignment="0" applyProtection="0">
      <alignment vertical="center"/>
    </xf>
    <xf numFmtId="245" fontId="20" fillId="0" borderId="928">
      <alignment horizontal="left" vertical="center"/>
    </xf>
    <xf numFmtId="0" fontId="263" fillId="61" borderId="1742" applyNumberFormat="0" applyAlignment="0" applyProtection="0"/>
    <xf numFmtId="0" fontId="350" fillId="84" borderId="0" applyNumberFormat="0" applyBorder="0" applyAlignment="0" applyProtection="0"/>
    <xf numFmtId="0" fontId="419" fillId="86" borderId="1625" applyNumberFormat="0" applyAlignment="0" applyProtection="0">
      <alignment vertical="center"/>
    </xf>
    <xf numFmtId="0" fontId="396" fillId="86" borderId="1179" applyNumberFormat="0" applyAlignment="0" applyProtection="0"/>
    <xf numFmtId="0" fontId="274" fillId="61" borderId="1016" applyNumberFormat="0" applyAlignment="0" applyProtection="0"/>
    <xf numFmtId="245" fontId="20" fillId="0" borderId="1168">
      <alignment horizontal="left" vertical="center"/>
    </xf>
    <xf numFmtId="0" fontId="413" fillId="73" borderId="932" applyNumberFormat="0" applyAlignment="0" applyProtection="0">
      <alignment vertical="center"/>
    </xf>
    <xf numFmtId="0" fontId="413" fillId="73" borderId="1022" applyNumberFormat="0" applyAlignment="0" applyProtection="0">
      <alignment vertical="center"/>
    </xf>
    <xf numFmtId="0" fontId="20" fillId="0" borderId="798">
      <alignment horizontal="left" vertical="center"/>
    </xf>
    <xf numFmtId="0" fontId="20" fillId="0" borderId="935">
      <alignment horizontal="left" vertical="center"/>
    </xf>
    <xf numFmtId="0" fontId="20" fillId="0" borderId="1130">
      <alignment horizontal="left" vertical="center"/>
    </xf>
    <xf numFmtId="0" fontId="350" fillId="83" borderId="0" applyNumberFormat="0" applyBorder="0" applyAlignment="0" applyProtection="0"/>
    <xf numFmtId="0" fontId="274" fillId="61" borderId="888" applyNumberFormat="0" applyAlignment="0" applyProtection="0"/>
    <xf numFmtId="3" fontId="9" fillId="2" borderId="1292" applyNumberFormat="0" applyFont="0" applyFill="0" applyBorder="0" applyAlignment="0" applyProtection="0">
      <alignment horizontal="center" vertical="center" wrapText="1"/>
    </xf>
    <xf numFmtId="0" fontId="419" fillId="86" borderId="905" applyNumberFormat="0" applyAlignment="0" applyProtection="0">
      <alignment vertical="center"/>
    </xf>
    <xf numFmtId="0" fontId="419" fillId="86" borderId="888" applyNumberFormat="0" applyAlignment="0" applyProtection="0">
      <alignment vertical="center"/>
    </xf>
    <xf numFmtId="0" fontId="349" fillId="87" borderId="887" applyNumberFormat="0" applyFont="0" applyAlignment="0" applyProtection="0"/>
    <xf numFmtId="0" fontId="274" fillId="61" borderId="1128" applyNumberFormat="0" applyAlignment="0" applyProtection="0"/>
    <xf numFmtId="0" fontId="8" fillId="87" borderId="1488" applyNumberFormat="0" applyFont="0" applyAlignment="0" applyProtection="0">
      <alignment vertical="center"/>
    </xf>
    <xf numFmtId="0" fontId="274" fillId="61" borderId="888" applyNumberFormat="0" applyAlignment="0" applyProtection="0"/>
    <xf numFmtId="0" fontId="20" fillId="0" borderId="730">
      <alignment horizontal="left" vertical="center"/>
    </xf>
    <xf numFmtId="0" fontId="413" fillId="73" borderId="953" applyNumberFormat="0" applyAlignment="0" applyProtection="0">
      <alignment vertical="center"/>
    </xf>
    <xf numFmtId="0" fontId="377" fillId="86" borderId="734" applyNumberFormat="0" applyAlignment="0" applyProtection="0"/>
    <xf numFmtId="0" fontId="377" fillId="86" borderId="727" applyNumberFormat="0" applyAlignment="0" applyProtection="0"/>
    <xf numFmtId="0" fontId="419" fillId="86" borderId="1079" applyNumberFormat="0" applyAlignment="0" applyProtection="0">
      <alignment vertical="center"/>
    </xf>
    <xf numFmtId="0" fontId="396" fillId="86" borderId="888" applyNumberFormat="0" applyAlignment="0" applyProtection="0"/>
    <xf numFmtId="0" fontId="263" fillId="61" borderId="622" applyNumberFormat="0" applyAlignment="0" applyProtection="0"/>
    <xf numFmtId="0" fontId="108" fillId="0" borderId="1548">
      <alignment vertical="justify" wrapText="1"/>
    </xf>
    <xf numFmtId="0" fontId="377" fillId="86" borderId="1157" applyNumberFormat="0" applyAlignment="0" applyProtection="0"/>
    <xf numFmtId="37" fontId="108" fillId="0" borderId="620" applyAlignment="0"/>
    <xf numFmtId="0" fontId="413" fillId="73" borderId="734" applyNumberFormat="0" applyAlignment="0" applyProtection="0">
      <alignment vertical="center"/>
    </xf>
    <xf numFmtId="0" fontId="8" fillId="87" borderId="1645" applyNumberFormat="0" applyFont="0" applyAlignment="0" applyProtection="0">
      <alignment vertical="center"/>
    </xf>
    <xf numFmtId="0" fontId="20" fillId="0" borderId="1738">
      <alignment horizontal="left" vertical="center"/>
    </xf>
    <xf numFmtId="0" fontId="377" fillId="86" borderId="904" applyNumberFormat="0" applyAlignment="0" applyProtection="0"/>
    <xf numFmtId="0" fontId="419" fillId="86" borderId="888" applyNumberFormat="0" applyAlignment="0" applyProtection="0">
      <alignment vertical="center"/>
    </xf>
    <xf numFmtId="37" fontId="108" fillId="0" borderId="910" applyAlignment="0"/>
    <xf numFmtId="0" fontId="419" fillId="86" borderId="982" applyNumberFormat="0" applyAlignment="0" applyProtection="0">
      <alignment vertical="center"/>
    </xf>
    <xf numFmtId="0" fontId="396" fillId="86" borderId="742" applyNumberFormat="0" applyAlignment="0" applyProtection="0"/>
    <xf numFmtId="0" fontId="412" fillId="0" borderId="765" applyNumberFormat="0" applyFill="0" applyAlignment="0" applyProtection="0">
      <alignment vertical="center"/>
    </xf>
    <xf numFmtId="0" fontId="20" fillId="0" borderId="1060">
      <alignment horizontal="left" vertical="center"/>
    </xf>
    <xf numFmtId="0" fontId="419" fillId="86" borderId="811" applyNumberFormat="0" applyAlignment="0" applyProtection="0">
      <alignment vertical="center"/>
    </xf>
    <xf numFmtId="0" fontId="8" fillId="52" borderId="887" applyNumberFormat="0" applyFont="0" applyAlignment="0" applyProtection="0"/>
    <xf numFmtId="3" fontId="9" fillId="2" borderId="934" applyNumberFormat="0" applyFont="0" applyFill="0" applyBorder="0" applyAlignment="0" applyProtection="0">
      <alignment horizontal="center" vertical="center" wrapText="1"/>
    </xf>
    <xf numFmtId="0" fontId="8" fillId="52" borderId="887" applyNumberFormat="0" applyFont="0" applyAlignment="0" applyProtection="0"/>
    <xf numFmtId="0" fontId="419" fillId="86" borderId="947" applyNumberFormat="0" applyAlignment="0" applyProtection="0">
      <alignment vertical="center"/>
    </xf>
    <xf numFmtId="0" fontId="20" fillId="0" borderId="1060">
      <alignment horizontal="left" vertical="center"/>
    </xf>
    <xf numFmtId="0" fontId="20" fillId="0" borderId="1031">
      <alignment horizontal="left" vertical="center"/>
    </xf>
    <xf numFmtId="0" fontId="263" fillId="61" borderId="1078" applyNumberFormat="0" applyAlignment="0" applyProtection="0"/>
    <xf numFmtId="0" fontId="263" fillId="61" borderId="1397" applyNumberFormat="0" applyAlignment="0" applyProtection="0"/>
    <xf numFmtId="0" fontId="20" fillId="0" borderId="1518">
      <alignment horizontal="left" vertical="center"/>
    </xf>
    <xf numFmtId="0" fontId="274" fillId="61" borderId="1524" applyNumberFormat="0" applyAlignment="0" applyProtection="0"/>
    <xf numFmtId="3" fontId="9" fillId="2" borderId="621" applyNumberFormat="0" applyFont="0" applyFill="0" applyBorder="0" applyAlignment="0" applyProtection="0">
      <alignment horizontal="center" vertical="center" wrapText="1"/>
    </xf>
    <xf numFmtId="0" fontId="8" fillId="52" borderId="623" applyNumberFormat="0" applyFont="0" applyAlignment="0" applyProtection="0"/>
    <xf numFmtId="0" fontId="406" fillId="86" borderId="1742" applyNumberFormat="0" applyAlignment="0" applyProtection="0">
      <alignment vertical="center"/>
    </xf>
    <xf numFmtId="37" fontId="108" fillId="0" borderId="726" applyAlignment="0"/>
    <xf numFmtId="0" fontId="20" fillId="0" borderId="1053">
      <alignment horizontal="left" vertical="center"/>
    </xf>
    <xf numFmtId="0" fontId="20" fillId="0" borderId="709">
      <alignment horizontal="left" vertical="center"/>
    </xf>
    <xf numFmtId="0" fontId="349" fillId="87" borderId="887" applyNumberFormat="0" applyFont="0" applyAlignment="0" applyProtection="0"/>
    <xf numFmtId="0" fontId="396" fillId="86" borderId="735" applyNumberFormat="0" applyAlignment="0" applyProtection="0"/>
    <xf numFmtId="0" fontId="20" fillId="0" borderId="688">
      <alignment horizontal="left" vertical="center"/>
    </xf>
    <xf numFmtId="0" fontId="20" fillId="0" borderId="680">
      <alignment horizontal="left" vertical="center"/>
    </xf>
    <xf numFmtId="0" fontId="20" fillId="0" borderId="935">
      <alignment horizontal="left" vertical="center"/>
    </xf>
    <xf numFmtId="0" fontId="377" fillId="86" borderId="795" applyNumberFormat="0" applyAlignment="0" applyProtection="0"/>
    <xf numFmtId="37" fontId="108" fillId="0" borderId="931" applyAlignment="0"/>
    <xf numFmtId="0" fontId="419" fillId="86" borderId="699" applyNumberFormat="0" applyAlignment="0" applyProtection="0">
      <alignment vertical="center"/>
    </xf>
    <xf numFmtId="0" fontId="274" fillId="61" borderId="789" applyNumberFormat="0" applyAlignment="0" applyProtection="0"/>
    <xf numFmtId="0" fontId="377" fillId="86" borderId="1262" applyNumberFormat="0" applyAlignment="0" applyProtection="0"/>
    <xf numFmtId="0" fontId="396" fillId="86" borderId="1368" applyNumberFormat="0" applyAlignment="0" applyProtection="0"/>
    <xf numFmtId="0" fontId="20" fillId="0" borderId="834">
      <alignment horizontal="left" vertical="center"/>
    </xf>
    <xf numFmtId="37" fontId="108" fillId="0" borderId="897" applyAlignment="0"/>
    <xf numFmtId="0" fontId="20" fillId="0" borderId="928">
      <alignment horizontal="left" vertical="center"/>
    </xf>
    <xf numFmtId="0" fontId="20" fillId="0" borderId="935">
      <alignment horizontal="left" vertical="center"/>
    </xf>
    <xf numFmtId="0" fontId="20" fillId="0" borderId="730">
      <alignment horizontal="left" vertical="center"/>
    </xf>
    <xf numFmtId="0" fontId="406" fillId="86" borderId="622" applyNumberFormat="0" applyAlignment="0" applyProtection="0">
      <alignment vertical="center"/>
    </xf>
    <xf numFmtId="0" fontId="8" fillId="87" borderId="623" applyNumberFormat="0" applyFont="0" applyAlignment="0" applyProtection="0">
      <alignment vertical="center"/>
    </xf>
    <xf numFmtId="37" fontId="108" fillId="0" borderId="1557" applyAlignment="0"/>
    <xf numFmtId="0" fontId="412" fillId="0" borderId="619" applyNumberFormat="0" applyFill="0" applyAlignment="0" applyProtection="0">
      <alignment vertical="center"/>
    </xf>
    <xf numFmtId="0" fontId="413" fillId="73" borderId="622" applyNumberFormat="0" applyAlignment="0" applyProtection="0">
      <alignment vertical="center"/>
    </xf>
    <xf numFmtId="0" fontId="419" fillId="86" borderId="624" applyNumberFormat="0" applyAlignment="0" applyProtection="0">
      <alignment vertical="center"/>
    </xf>
    <xf numFmtId="0" fontId="396" fillId="86" borderId="1029" applyNumberFormat="0" applyAlignment="0" applyProtection="0"/>
    <xf numFmtId="0" fontId="419" fillId="86" borderId="926" applyNumberFormat="0" applyAlignment="0" applyProtection="0">
      <alignment vertical="center"/>
    </xf>
    <xf numFmtId="0" fontId="419" fillId="86" borderId="671" applyNumberFormat="0" applyAlignment="0" applyProtection="0">
      <alignment vertical="center"/>
    </xf>
    <xf numFmtId="37" fontId="108" fillId="0" borderId="704" applyAlignment="0"/>
    <xf numFmtId="0" fontId="413" fillId="73" borderId="622" applyNumberFormat="0" applyAlignment="0" applyProtection="0">
      <alignment vertical="center"/>
    </xf>
    <xf numFmtId="0" fontId="20" fillId="0" borderId="890">
      <alignment horizontal="left" vertical="center"/>
    </xf>
    <xf numFmtId="0" fontId="377" fillId="86" borderId="754" applyNumberFormat="0" applyAlignment="0" applyProtection="0"/>
    <xf numFmtId="0" fontId="20" fillId="0" borderId="1025">
      <alignment horizontal="left" vertical="center"/>
    </xf>
    <xf numFmtId="0" fontId="20" fillId="0" borderId="1627">
      <alignment horizontal="left" vertical="center"/>
    </xf>
    <xf numFmtId="0" fontId="396" fillId="86" borderId="755" applyNumberFormat="0" applyAlignment="0" applyProtection="0"/>
    <xf numFmtId="0" fontId="396" fillId="86" borderId="954" applyNumberFormat="0" applyAlignment="0" applyProtection="0"/>
    <xf numFmtId="0" fontId="20" fillId="0" borderId="1011">
      <alignment horizontal="left" vertical="center"/>
    </xf>
    <xf numFmtId="0" fontId="20" fillId="0" borderId="1429">
      <alignment horizontal="left" vertical="center"/>
    </xf>
    <xf numFmtId="0" fontId="20" fillId="0" borderId="907">
      <alignment horizontal="left" vertical="center"/>
    </xf>
    <xf numFmtId="0" fontId="8" fillId="87" borderId="623" applyNumberFormat="0" applyFont="0" applyAlignment="0" applyProtection="0">
      <alignment vertical="center"/>
    </xf>
    <xf numFmtId="0" fontId="20" fillId="0" borderId="1189">
      <alignment horizontal="left" vertical="center"/>
    </xf>
    <xf numFmtId="0" fontId="406" fillId="86" borderId="622" applyNumberFormat="0" applyAlignment="0" applyProtection="0">
      <alignment vertical="center"/>
    </xf>
    <xf numFmtId="0" fontId="20" fillId="0" borderId="1003">
      <alignment horizontal="left" vertical="center"/>
    </xf>
    <xf numFmtId="0" fontId="406" fillId="86" borderId="932" applyNumberFormat="0" applyAlignment="0" applyProtection="0">
      <alignment vertical="center"/>
    </xf>
    <xf numFmtId="0" fontId="263" fillId="61" borderId="924" applyNumberFormat="0" applyAlignment="0" applyProtection="0"/>
    <xf numFmtId="0" fontId="20" fillId="0" borderId="1669">
      <alignment horizontal="left" vertical="center"/>
    </xf>
    <xf numFmtId="0" fontId="8" fillId="52" borderId="623" applyNumberFormat="0" applyFont="0" applyAlignment="0" applyProtection="0"/>
    <xf numFmtId="3" fontId="9" fillId="2" borderId="983" applyNumberFormat="0" applyFont="0" applyFill="0" applyBorder="0" applyAlignment="0" applyProtection="0">
      <alignment horizontal="center" vertical="center" wrapText="1"/>
    </xf>
    <xf numFmtId="0" fontId="406" fillId="86" borderId="677" applyNumberFormat="0" applyAlignment="0" applyProtection="0">
      <alignment vertical="center"/>
    </xf>
    <xf numFmtId="37" fontId="108" fillId="0" borderId="753" applyAlignment="0"/>
    <xf numFmtId="0" fontId="396" fillId="86" borderId="1058" applyNumberFormat="0" applyAlignment="0" applyProtection="0"/>
    <xf numFmtId="0" fontId="263" fillId="61" borderId="795" applyNumberFormat="0" applyAlignment="0" applyProtection="0"/>
    <xf numFmtId="0" fontId="377" fillId="86" borderId="838" applyNumberFormat="0" applyAlignment="0" applyProtection="0"/>
    <xf numFmtId="0" fontId="406" fillId="86" borderId="838" applyNumberFormat="0" applyAlignment="0" applyProtection="0">
      <alignment vertical="center"/>
    </xf>
    <xf numFmtId="3" fontId="9" fillId="2" borderId="708" applyNumberFormat="0" applyFont="0" applyFill="0" applyBorder="0" applyAlignment="0" applyProtection="0">
      <alignment horizontal="center" vertical="center" wrapText="1"/>
    </xf>
    <xf numFmtId="0" fontId="263" fillId="61" borderId="622" applyNumberFormat="0" applyAlignment="0" applyProtection="0"/>
    <xf numFmtId="0" fontId="20" fillId="0" borderId="730">
      <alignment horizontal="left" vertical="center"/>
    </xf>
    <xf numFmtId="0" fontId="20" fillId="0" borderId="928">
      <alignment horizontal="left" vertical="center"/>
    </xf>
    <xf numFmtId="0" fontId="377" fillId="86" borderId="1502" applyNumberFormat="0" applyAlignment="0" applyProtection="0"/>
    <xf numFmtId="0" fontId="20" fillId="0" borderId="928">
      <alignment horizontal="left" vertical="center"/>
    </xf>
    <xf numFmtId="0" fontId="20" fillId="0" borderId="890">
      <alignment horizontal="left" vertical="center"/>
    </xf>
    <xf numFmtId="0" fontId="108" fillId="0" borderId="929">
      <alignment vertical="justify" wrapText="1"/>
    </xf>
    <xf numFmtId="0" fontId="377" fillId="86" borderId="795" applyNumberFormat="0" applyAlignment="0" applyProtection="0"/>
    <xf numFmtId="0" fontId="20" fillId="0" borderId="827">
      <alignment horizontal="left" vertical="center"/>
    </xf>
    <xf numFmtId="0" fontId="20" fillId="0" borderId="1751">
      <alignment horizontal="left" vertical="center"/>
    </xf>
    <xf numFmtId="245" fontId="20" fillId="0" borderId="798">
      <alignment horizontal="left" vertical="center"/>
    </xf>
    <xf numFmtId="0" fontId="419" fillId="86" borderId="888" applyNumberFormat="0" applyAlignment="0" applyProtection="0">
      <alignment vertical="center"/>
    </xf>
    <xf numFmtId="3" fontId="9" fillId="2" borderId="889" applyNumberFormat="0" applyFont="0" applyFill="0" applyBorder="0" applyAlignment="0" applyProtection="0">
      <alignment horizontal="center" vertical="center" wrapText="1"/>
    </xf>
    <xf numFmtId="3" fontId="9" fillId="2" borderId="889" applyNumberFormat="0" applyFont="0" applyFill="0" applyBorder="0" applyAlignment="0" applyProtection="0">
      <alignment horizontal="center" vertical="center" wrapText="1"/>
    </xf>
    <xf numFmtId="0" fontId="396" fillId="86" borderId="1516" applyNumberFormat="0" applyAlignment="0" applyProtection="0"/>
    <xf numFmtId="0" fontId="377" fillId="86" borderId="1022" applyNumberFormat="0" applyAlignment="0" applyProtection="0"/>
    <xf numFmtId="0" fontId="396" fillId="86" borderId="721" applyNumberFormat="0" applyAlignment="0" applyProtection="0"/>
    <xf numFmtId="37" fontId="108" fillId="0" borderId="712" applyAlignment="0"/>
    <xf numFmtId="0" fontId="419" fillId="86" borderId="888" applyNumberFormat="0" applyAlignment="0" applyProtection="0">
      <alignment vertical="center"/>
    </xf>
    <xf numFmtId="0" fontId="377" fillId="86" borderId="994" applyNumberFormat="0" applyAlignment="0" applyProtection="0"/>
    <xf numFmtId="0" fontId="413" fillId="73" borderId="1714" applyNumberFormat="0" applyAlignment="0" applyProtection="0">
      <alignment vertical="center"/>
    </xf>
    <xf numFmtId="0" fontId="396" fillId="86" borderId="783" applyNumberFormat="0" applyAlignment="0" applyProtection="0"/>
    <xf numFmtId="0" fontId="413" fillId="73" borderId="1644" applyNumberFormat="0" applyAlignment="0" applyProtection="0">
      <alignment vertical="center"/>
    </xf>
    <xf numFmtId="0" fontId="20" fillId="0" borderId="1393">
      <alignment horizontal="left" vertical="center"/>
    </xf>
    <xf numFmtId="0" fontId="20" fillId="0" borderId="730">
      <alignment horizontal="left" vertical="center"/>
    </xf>
    <xf numFmtId="0" fontId="20" fillId="0" borderId="660">
      <alignment horizontal="left" vertical="center"/>
    </xf>
    <xf numFmtId="0" fontId="413" fillId="73" borderId="838" applyNumberFormat="0" applyAlignment="0" applyProtection="0">
      <alignment vertical="center"/>
    </xf>
    <xf numFmtId="0" fontId="419" fillId="86" borderId="658" applyNumberFormat="0" applyAlignment="0" applyProtection="0">
      <alignment vertical="center"/>
    </xf>
    <xf numFmtId="0" fontId="20" fillId="0" borderId="1620">
      <alignment horizontal="left" vertical="center"/>
    </xf>
    <xf numFmtId="0" fontId="263" fillId="61" borderId="1057" applyNumberFormat="0" applyAlignment="0" applyProtection="0"/>
    <xf numFmtId="0" fontId="419" fillId="86" borderId="1378" applyNumberFormat="0" applyAlignment="0" applyProtection="0">
      <alignment vertical="center"/>
    </xf>
    <xf numFmtId="37" fontId="108" fillId="0" borderId="809" applyAlignment="0"/>
    <xf numFmtId="0" fontId="406" fillId="86" borderId="994" applyNumberFormat="0" applyAlignment="0" applyProtection="0">
      <alignment vertical="center"/>
    </xf>
    <xf numFmtId="0" fontId="377" fillId="86" borderId="692" applyNumberFormat="0" applyAlignment="0" applyProtection="0"/>
    <xf numFmtId="0" fontId="406" fillId="86" borderId="924" applyNumberFormat="0" applyAlignment="0" applyProtection="0">
      <alignment vertical="center"/>
    </xf>
    <xf numFmtId="0" fontId="20" fillId="0" borderId="1421">
      <alignment horizontal="left" vertical="center"/>
    </xf>
    <xf numFmtId="0" fontId="419" fillId="86" borderId="888" applyNumberFormat="0" applyAlignment="0" applyProtection="0">
      <alignment vertical="center"/>
    </xf>
    <xf numFmtId="0" fontId="412" fillId="0" borderId="892" applyNumberFormat="0" applyFill="0" applyAlignment="0" applyProtection="0">
      <alignment vertical="center"/>
    </xf>
    <xf numFmtId="0" fontId="406" fillId="86" borderId="734" applyNumberFormat="0" applyAlignment="0" applyProtection="0">
      <alignment vertical="center"/>
    </xf>
    <xf numFmtId="3" fontId="9" fillId="2" borderId="1613" applyNumberFormat="0" applyFont="0" applyFill="0" applyBorder="0" applyAlignment="0" applyProtection="0">
      <alignment horizontal="center" vertical="center" wrapText="1"/>
    </xf>
    <xf numFmtId="0" fontId="20" fillId="0" borderId="716">
      <alignment horizontal="left" vertical="center"/>
    </xf>
    <xf numFmtId="0" fontId="20" fillId="0" borderId="894">
      <alignment horizontal="left" vertical="center"/>
    </xf>
    <xf numFmtId="0" fontId="419" fillId="86" borderId="1001" applyNumberFormat="0" applyAlignment="0" applyProtection="0">
      <alignment vertical="center"/>
    </xf>
    <xf numFmtId="245" fontId="20" fillId="0" borderId="949">
      <alignment horizontal="left" vertical="center"/>
    </xf>
    <xf numFmtId="0" fontId="8" fillId="87" borderId="887" applyNumberFormat="0" applyFont="0" applyAlignment="0" applyProtection="0">
      <alignment vertical="center"/>
    </xf>
    <xf numFmtId="37" fontId="108" fillId="0" borderId="794" applyAlignment="0"/>
    <xf numFmtId="0" fontId="274" fillId="61" borderId="832" applyNumberFormat="0" applyAlignment="0" applyProtection="0"/>
    <xf numFmtId="0" fontId="377" fillId="86" borderId="924" applyNumberFormat="0" applyAlignment="0" applyProtection="0"/>
    <xf numFmtId="0" fontId="20" fillId="0" borderId="894">
      <alignment horizontal="left" vertical="center"/>
    </xf>
    <xf numFmtId="245" fontId="20" fillId="0" borderId="730">
      <alignment horizontal="left" vertical="center"/>
    </xf>
    <xf numFmtId="0" fontId="413" fillId="73" borderId="953" applyNumberFormat="0" applyAlignment="0" applyProtection="0">
      <alignment vertical="center"/>
    </xf>
    <xf numFmtId="0" fontId="350" fillId="80" borderId="0" applyNumberFormat="0" applyBorder="0" applyAlignment="0" applyProtection="0"/>
    <xf numFmtId="0" fontId="20" fillId="0" borderId="894">
      <alignment horizontal="left" vertical="center"/>
    </xf>
    <xf numFmtId="0" fontId="419" fillId="86" borderId="1072" applyNumberFormat="0" applyAlignment="0" applyProtection="0">
      <alignment vertical="center"/>
    </xf>
    <xf numFmtId="0" fontId="8" fillId="52" borderId="887" applyNumberFormat="0" applyFont="0" applyAlignment="0" applyProtection="0"/>
    <xf numFmtId="0" fontId="349" fillId="87" borderId="887" applyNumberFormat="0" applyFont="0" applyAlignment="0" applyProtection="0"/>
    <xf numFmtId="0" fontId="377" fillId="86" borderId="824" applyNumberFormat="0" applyAlignment="0" applyProtection="0"/>
    <xf numFmtId="0" fontId="349" fillId="87" borderId="623" applyNumberFormat="0" applyFont="0" applyAlignment="0" applyProtection="0"/>
    <xf numFmtId="3" fontId="9" fillId="2" borderId="659" applyNumberFormat="0" applyFont="0" applyFill="0" applyBorder="0" applyAlignment="0" applyProtection="0">
      <alignment horizontal="center" vertical="center" wrapText="1"/>
    </xf>
    <xf numFmtId="0" fontId="274" fillId="61" borderId="1503" applyNumberFormat="0" applyAlignment="0" applyProtection="0"/>
    <xf numFmtId="0" fontId="263" fillId="61" borderId="1515" applyNumberFormat="0" applyAlignment="0" applyProtection="0"/>
    <xf numFmtId="0" fontId="274" fillId="61" borderId="776" applyNumberFormat="0" applyAlignment="0" applyProtection="0"/>
    <xf numFmtId="0" fontId="406" fillId="86" borderId="924" applyNumberFormat="0" applyAlignment="0" applyProtection="0">
      <alignment vertical="center"/>
    </xf>
    <xf numFmtId="0" fontId="20" fillId="0" borderId="928">
      <alignment horizontal="left" vertical="center"/>
    </xf>
    <xf numFmtId="0" fontId="349" fillId="87" borderId="1367" applyNumberFormat="0" applyFont="0" applyAlignment="0" applyProtection="0"/>
    <xf numFmtId="0" fontId="20" fillId="0" borderId="730">
      <alignment horizontal="left" vertical="center"/>
    </xf>
    <xf numFmtId="0" fontId="20" fillId="0" borderId="890">
      <alignment horizontal="left" vertical="center"/>
    </xf>
    <xf numFmtId="0" fontId="419" fillId="86" borderId="918" applyNumberFormat="0" applyAlignment="0" applyProtection="0">
      <alignment vertical="center"/>
    </xf>
    <xf numFmtId="0" fontId="108" fillId="0" borderId="751">
      <alignment vertical="justify" wrapText="1"/>
    </xf>
    <xf numFmtId="37" fontId="108" fillId="0" borderId="938" applyAlignment="0"/>
    <xf numFmtId="0" fontId="349" fillId="87" borderId="685" applyNumberFormat="0" applyFont="0" applyAlignment="0" applyProtection="0"/>
    <xf numFmtId="0" fontId="20" fillId="0" borderId="928">
      <alignment horizontal="left" vertical="center"/>
    </xf>
    <xf numFmtId="37" fontId="108" fillId="0" borderId="886" applyAlignment="0"/>
    <xf numFmtId="0" fontId="20" fillId="0" borderId="798">
      <alignment horizontal="left" vertical="center"/>
    </xf>
    <xf numFmtId="0" fontId="263" fillId="61" borderId="1022" applyNumberFormat="0" applyAlignment="0" applyProtection="0"/>
    <xf numFmtId="0" fontId="263" fillId="61" borderId="1022" applyNumberFormat="0" applyAlignment="0" applyProtection="0"/>
    <xf numFmtId="0" fontId="20" fillId="0" borderId="709">
      <alignment horizontal="left" vertical="center"/>
    </xf>
    <xf numFmtId="245" fontId="20" fillId="0" borderId="928">
      <alignment horizontal="left" vertical="center"/>
    </xf>
    <xf numFmtId="0" fontId="8" fillId="87" borderId="887" applyNumberFormat="0" applyFont="0" applyAlignment="0" applyProtection="0">
      <alignment vertical="center"/>
    </xf>
    <xf numFmtId="3" fontId="9" fillId="2" borderId="927" applyNumberFormat="0" applyFont="0" applyFill="0" applyBorder="0" applyAlignment="0" applyProtection="0">
      <alignment horizontal="center" vertical="center" wrapText="1"/>
    </xf>
    <xf numFmtId="0" fontId="108" fillId="0" borderId="891">
      <alignment vertical="justify" wrapText="1"/>
    </xf>
    <xf numFmtId="0" fontId="396" fillId="86" borderId="968" applyNumberFormat="0" applyAlignment="0" applyProtection="0"/>
    <xf numFmtId="0" fontId="263" fillId="61" borderId="802" applyNumberFormat="0" applyAlignment="0" applyProtection="0"/>
    <xf numFmtId="245" fontId="20" fillId="0" borderId="928">
      <alignment horizontal="left" vertical="center"/>
    </xf>
    <xf numFmtId="37" fontId="108" fillId="0" borderId="774" applyAlignment="0"/>
    <xf numFmtId="0" fontId="413" fillId="73" borderId="924" applyNumberFormat="0" applyAlignment="0" applyProtection="0">
      <alignment vertical="center"/>
    </xf>
    <xf numFmtId="0" fontId="396" fillId="86" borderId="1674" applyNumberFormat="0" applyAlignment="0" applyProtection="0"/>
    <xf numFmtId="245" fontId="20" fillId="0" borderId="1518">
      <alignment horizontal="left" vertical="center"/>
    </xf>
    <xf numFmtId="0" fontId="396" fillId="86" borderId="1559" applyNumberFormat="0" applyAlignment="0" applyProtection="0"/>
    <xf numFmtId="0" fontId="349" fillId="87" borderId="925" applyNumberFormat="0" applyFont="0" applyAlignment="0" applyProtection="0"/>
    <xf numFmtId="245" fontId="20" fillId="0" borderId="890">
      <alignment horizontal="left" vertical="center"/>
    </xf>
    <xf numFmtId="0" fontId="274" fillId="61" borderId="1659" applyNumberFormat="0" applyAlignment="0" applyProtection="0"/>
    <xf numFmtId="0" fontId="274" fillId="61" borderId="939" applyNumberFormat="0" applyAlignment="0" applyProtection="0"/>
    <xf numFmtId="0" fontId="412" fillId="0" borderId="1040" applyNumberFormat="0" applyFill="0" applyAlignment="0" applyProtection="0">
      <alignment vertical="center"/>
    </xf>
    <xf numFmtId="0" fontId="396" fillId="86" borderId="888" applyNumberFormat="0" applyAlignment="0" applyProtection="0"/>
    <xf numFmtId="0" fontId="274" fillId="61" borderId="926" applyNumberFormat="0" applyAlignment="0" applyProtection="0"/>
    <xf numFmtId="9" fontId="212" fillId="0" borderId="0" applyFont="0" applyFill="0" applyBorder="0" applyAlignment="0" applyProtection="0">
      <alignment vertical="center"/>
    </xf>
    <xf numFmtId="0" fontId="8" fillId="52" borderId="925" applyNumberFormat="0" applyFont="0" applyAlignment="0" applyProtection="0"/>
    <xf numFmtId="0" fontId="20" fillId="0" borderId="941">
      <alignment horizontal="left" vertical="center"/>
    </xf>
    <xf numFmtId="0" fontId="20" fillId="0" borderId="970">
      <alignment horizontal="left" vertical="center"/>
    </xf>
    <xf numFmtId="0" fontId="274" fillId="61" borderId="665" applyNumberFormat="0" applyAlignment="0" applyProtection="0"/>
    <xf numFmtId="0" fontId="20" fillId="0" borderId="1511">
      <alignment horizontal="left" vertical="center"/>
    </xf>
    <xf numFmtId="0" fontId="20" fillId="0" borderId="913">
      <alignment horizontal="left" vertical="center"/>
    </xf>
    <xf numFmtId="0" fontId="413" fillId="73" borderId="775" applyNumberFormat="0" applyAlignment="0" applyProtection="0">
      <alignment vertical="center"/>
    </xf>
    <xf numFmtId="3" fontId="9" fillId="2" borderId="1793" applyNumberFormat="0" applyFont="0" applyFill="0" applyBorder="0" applyAlignment="0" applyProtection="0">
      <alignment horizontal="center" vertical="center" wrapText="1"/>
    </xf>
    <xf numFmtId="0" fontId="8" fillId="52" borderId="706" applyNumberFormat="0" applyFont="0" applyAlignment="0" applyProtection="0"/>
    <xf numFmtId="0" fontId="413" fillId="73" borderId="1694" applyNumberFormat="0" applyAlignment="0" applyProtection="0">
      <alignment vertical="center"/>
    </xf>
    <xf numFmtId="0" fontId="20" fillId="0" borderId="956">
      <alignment horizontal="left" vertical="center"/>
    </xf>
    <xf numFmtId="0" fontId="413" fillId="73" borderId="810" applyNumberFormat="0" applyAlignment="0" applyProtection="0">
      <alignment vertical="center"/>
    </xf>
    <xf numFmtId="0" fontId="377" fillId="86" borderId="1127" applyNumberFormat="0" applyAlignment="0" applyProtection="0"/>
    <xf numFmtId="3" fontId="9" fillId="2" borderId="1052" applyNumberFormat="0" applyFont="0" applyFill="0" applyBorder="0" applyAlignment="0" applyProtection="0">
      <alignment horizontal="center" vertical="center" wrapText="1"/>
    </xf>
    <xf numFmtId="0" fontId="20" fillId="0" borderId="890">
      <alignment horizontal="left" vertical="center"/>
    </xf>
    <xf numFmtId="0" fontId="274" fillId="61" borderId="888" applyNumberFormat="0" applyAlignment="0" applyProtection="0"/>
    <xf numFmtId="3" fontId="9" fillId="2" borderId="1786" applyNumberFormat="0" applyFont="0" applyFill="0" applyBorder="0" applyAlignment="0" applyProtection="0">
      <alignment horizontal="center" vertical="center" wrapText="1"/>
    </xf>
    <xf numFmtId="0" fontId="396" fillId="86" borderId="658" applyNumberFormat="0" applyAlignment="0" applyProtection="0"/>
    <xf numFmtId="0" fontId="419" fillId="86" borderId="783" applyNumberFormat="0" applyAlignment="0" applyProtection="0">
      <alignment vertical="center"/>
    </xf>
    <xf numFmtId="0" fontId="413" fillId="73" borderId="795" applyNumberFormat="0" applyAlignment="0" applyProtection="0">
      <alignment vertical="center"/>
    </xf>
    <xf numFmtId="0" fontId="350" fillId="82" borderId="0" applyNumberFormat="0" applyBorder="0" applyAlignment="0" applyProtection="0"/>
    <xf numFmtId="0" fontId="396" fillId="86" borderId="926" applyNumberFormat="0" applyAlignment="0" applyProtection="0"/>
    <xf numFmtId="245" fontId="20" fillId="0" borderId="1003">
      <alignment horizontal="left" vertical="center"/>
    </xf>
    <xf numFmtId="0" fontId="396" fillId="86" borderId="954" applyNumberFormat="0" applyAlignment="0" applyProtection="0"/>
    <xf numFmtId="37" fontId="108" fillId="0" borderId="886" applyAlignment="0"/>
    <xf numFmtId="0" fontId="20" fillId="0" borderId="984">
      <alignment horizontal="left" vertical="center"/>
    </xf>
    <xf numFmtId="0" fontId="8" fillId="52" borderId="887" applyNumberFormat="0" applyFont="0" applyAlignment="0" applyProtection="0"/>
    <xf numFmtId="3" fontId="9" fillId="2" borderId="1037" applyNumberFormat="0" applyFont="0" applyFill="0" applyBorder="0" applyAlignment="0" applyProtection="0">
      <alignment horizontal="center" vertical="center" wrapText="1"/>
    </xf>
    <xf numFmtId="0" fontId="349" fillId="87" borderId="887" applyNumberFormat="0" applyFont="0" applyAlignment="0" applyProtection="0"/>
    <xf numFmtId="0" fontId="419" fillId="86" borderId="982" applyNumberFormat="0" applyAlignment="0" applyProtection="0">
      <alignment vertical="center"/>
    </xf>
    <xf numFmtId="0" fontId="20" fillId="0" borderId="1038">
      <alignment horizontal="left" vertical="center"/>
    </xf>
    <xf numFmtId="0" fontId="419" fillId="86" borderId="693" applyNumberFormat="0" applyAlignment="0" applyProtection="0">
      <alignment vertical="center"/>
    </xf>
    <xf numFmtId="0" fontId="377" fillId="86" borderId="1791" applyNumberFormat="0" applyAlignment="0" applyProtection="0"/>
    <xf numFmtId="0" fontId="396" fillId="86" borderId="825" applyNumberFormat="0" applyAlignment="0" applyProtection="0"/>
    <xf numFmtId="0" fontId="274" fillId="61" borderId="1489" applyNumberFormat="0" applyAlignment="0" applyProtection="0"/>
    <xf numFmtId="0" fontId="412" fillId="0" borderId="656" applyNumberFormat="0" applyFill="0" applyAlignment="0" applyProtection="0">
      <alignment vertical="center"/>
    </xf>
    <xf numFmtId="0" fontId="396" fillId="86" borderId="1799" applyNumberFormat="0" applyAlignment="0" applyProtection="0"/>
    <xf numFmtId="0" fontId="8" fillId="87" borderId="1426" applyNumberFormat="0" applyFont="0" applyAlignment="0" applyProtection="0">
      <alignment vertical="center"/>
    </xf>
    <xf numFmtId="0" fontId="396" fillId="86" borderId="888" applyNumberFormat="0" applyAlignment="0" applyProtection="0"/>
    <xf numFmtId="0" fontId="396" fillId="86" borderId="898" applyNumberFormat="0" applyAlignment="0" applyProtection="0"/>
    <xf numFmtId="0" fontId="8" fillId="52" borderId="1008" applyNumberFormat="0" applyFont="0" applyAlignment="0" applyProtection="0"/>
    <xf numFmtId="0" fontId="20" fillId="0" borderId="984">
      <alignment horizontal="left" vertical="center"/>
    </xf>
    <xf numFmtId="0" fontId="396" fillId="86" borderId="742" applyNumberFormat="0" applyAlignment="0" applyProtection="0"/>
    <xf numFmtId="0" fontId="412" fillId="0" borderId="930" applyNumberFormat="0" applyFill="0" applyAlignment="0" applyProtection="0">
      <alignment vertical="center"/>
    </xf>
    <xf numFmtId="0" fontId="20" fillId="0" borderId="907">
      <alignment horizontal="left" vertical="center"/>
    </xf>
    <xf numFmtId="0" fontId="396" fillId="86" borderId="1552" applyNumberFormat="0" applyAlignment="0" applyProtection="0"/>
    <xf numFmtId="0" fontId="377" fillId="86" borderId="1558" applyNumberFormat="0" applyAlignment="0" applyProtection="0"/>
    <xf numFmtId="0" fontId="406" fillId="86" borderId="1412" applyNumberFormat="0" applyAlignment="0" applyProtection="0">
      <alignment vertical="center"/>
    </xf>
    <xf numFmtId="0" fontId="20" fillId="0" borderId="1533">
      <alignment horizontal="left" vertical="center"/>
    </xf>
    <xf numFmtId="0" fontId="406" fillId="86" borderId="953" applyNumberFormat="0" applyAlignment="0" applyProtection="0">
      <alignment vertical="center"/>
    </xf>
    <xf numFmtId="3" fontId="9" fillId="2" borderId="955" applyNumberFormat="0" applyFont="0" applyFill="0" applyBorder="0" applyAlignment="0" applyProtection="0">
      <alignment horizontal="center" vertical="center" wrapText="1"/>
    </xf>
    <xf numFmtId="0" fontId="303" fillId="86" borderId="624" applyNumberFormat="0" applyAlignment="0" applyProtection="0">
      <alignment vertical="center"/>
    </xf>
    <xf numFmtId="0" fontId="20" fillId="0" borderId="1633">
      <alignment horizontal="left" vertical="center"/>
    </xf>
    <xf numFmtId="0" fontId="406" fillId="86" borderId="1297" applyNumberFormat="0" applyAlignment="0" applyProtection="0">
      <alignment vertical="center"/>
    </xf>
    <xf numFmtId="3" fontId="9" fillId="2" borderId="1285" applyNumberFormat="0" applyFont="0" applyFill="0" applyBorder="0" applyAlignment="0" applyProtection="0">
      <alignment horizontal="center" vertical="center" wrapText="1"/>
    </xf>
    <xf numFmtId="0" fontId="20" fillId="0" borderId="1203">
      <alignment horizontal="left" vertical="center"/>
    </xf>
    <xf numFmtId="0" fontId="298" fillId="73" borderId="622" applyNumberFormat="0" applyAlignment="0" applyProtection="0">
      <alignment vertical="center"/>
    </xf>
    <xf numFmtId="0" fontId="297" fillId="0" borderId="619" applyNumberFormat="0" applyFill="0" applyAlignment="0" applyProtection="0">
      <alignment vertical="center"/>
    </xf>
    <xf numFmtId="0" fontId="413" fillId="73" borderId="945" applyNumberFormat="0" applyAlignment="0" applyProtection="0">
      <alignment vertical="center"/>
    </xf>
    <xf numFmtId="0" fontId="406" fillId="86" borderId="1755" applyNumberFormat="0" applyAlignment="0" applyProtection="0">
      <alignment vertical="center"/>
    </xf>
    <xf numFmtId="0" fontId="8" fillId="87" borderId="623" applyNumberFormat="0" applyFont="0" applyAlignment="0" applyProtection="0">
      <alignment vertical="center"/>
    </xf>
    <xf numFmtId="0" fontId="377" fillId="86" borderId="1798" applyNumberFormat="0" applyAlignment="0" applyProtection="0"/>
    <xf numFmtId="0" fontId="291" fillId="86" borderId="622" applyNumberFormat="0" applyAlignment="0" applyProtection="0">
      <alignment vertical="center"/>
    </xf>
    <xf numFmtId="37" fontId="108" fillId="0" borderId="1137" applyAlignment="0"/>
    <xf numFmtId="3" fontId="9" fillId="2" borderId="1264" applyNumberFormat="0" applyFont="0" applyFill="0" applyBorder="0" applyAlignment="0" applyProtection="0">
      <alignment horizontal="center" vertical="center" wrapText="1"/>
    </xf>
    <xf numFmtId="0" fontId="20" fillId="0" borderId="1614">
      <alignment horizontal="left" vertical="center"/>
    </xf>
    <xf numFmtId="0" fontId="108" fillId="0" borderId="1388">
      <alignment vertical="justify" wrapText="1"/>
    </xf>
    <xf numFmtId="0" fontId="20" fillId="0" borderId="1210">
      <alignment horizontal="left" vertical="center"/>
    </xf>
    <xf numFmtId="0" fontId="263" fillId="61" borderId="622" applyNumberFormat="0" applyAlignment="0" applyProtection="0"/>
    <xf numFmtId="0" fontId="263" fillId="61" borderId="727" applyNumberFormat="0" applyAlignment="0" applyProtection="0"/>
    <xf numFmtId="0" fontId="377" fillId="86" borderId="795" applyNumberFormat="0" applyAlignment="0" applyProtection="0"/>
    <xf numFmtId="245" fontId="20" fillId="0" borderId="1370">
      <alignment horizontal="left" vertical="center"/>
    </xf>
    <xf numFmtId="0" fontId="263" fillId="61" borderId="1015" applyNumberFormat="0" applyAlignment="0" applyProtection="0"/>
    <xf numFmtId="0" fontId="377" fillId="86" borderId="945" applyNumberFormat="0" applyAlignment="0" applyProtection="0"/>
    <xf numFmtId="0" fontId="20" fillId="0" borderId="941">
      <alignment horizontal="left" vertical="center"/>
    </xf>
    <xf numFmtId="37" fontId="108" fillId="0" borderId="980" applyAlignment="0"/>
    <xf numFmtId="0" fontId="20" fillId="0" borderId="984">
      <alignment horizontal="left" vertical="center"/>
    </xf>
    <xf numFmtId="37" fontId="108" fillId="0" borderId="1070" applyAlignment="0"/>
    <xf numFmtId="0" fontId="274" fillId="61" borderId="1799" applyNumberFormat="0" applyAlignment="0" applyProtection="0"/>
    <xf numFmtId="0" fontId="377" fillId="86" borderId="1637" applyNumberFormat="0" applyAlignment="0" applyProtection="0"/>
    <xf numFmtId="0" fontId="419" fillId="86" borderId="1284" applyNumberFormat="0" applyAlignment="0" applyProtection="0">
      <alignment vertical="center"/>
    </xf>
    <xf numFmtId="0" fontId="274" fillId="61" borderId="954" applyNumberFormat="0" applyAlignment="0" applyProtection="0"/>
    <xf numFmtId="0" fontId="8" fillId="52" borderId="623" applyNumberFormat="0" applyFont="0" applyAlignment="0" applyProtection="0"/>
    <xf numFmtId="0" fontId="274" fillId="61" borderId="624" applyNumberFormat="0" applyAlignment="0" applyProtection="0"/>
    <xf numFmtId="0" fontId="8" fillId="52" borderId="623" applyNumberFormat="0" applyFont="0" applyAlignment="0" applyProtection="0"/>
    <xf numFmtId="0" fontId="108" fillId="0" borderId="618">
      <alignment vertical="justify" wrapText="1"/>
    </xf>
    <xf numFmtId="0" fontId="406" fillId="86" borderId="622" applyNumberFormat="0" applyAlignment="0" applyProtection="0">
      <alignment vertical="center"/>
    </xf>
    <xf numFmtId="0" fontId="8" fillId="87" borderId="623" applyNumberFormat="0" applyFont="0" applyAlignment="0" applyProtection="0">
      <alignment vertical="center"/>
    </xf>
    <xf numFmtId="0" fontId="412" fillId="0" borderId="619" applyNumberFormat="0" applyFill="0" applyAlignment="0" applyProtection="0">
      <alignment vertical="center"/>
    </xf>
    <xf numFmtId="0" fontId="413" fillId="73" borderId="622" applyNumberFormat="0" applyAlignment="0" applyProtection="0">
      <alignment vertical="center"/>
    </xf>
    <xf numFmtId="0" fontId="419" fillId="86" borderId="624" applyNumberFormat="0" applyAlignment="0" applyProtection="0">
      <alignment vertical="center"/>
    </xf>
    <xf numFmtId="0" fontId="419" fillId="86" borderId="642" applyNumberFormat="0" applyAlignment="0" applyProtection="0">
      <alignment vertical="center"/>
    </xf>
    <xf numFmtId="0" fontId="419" fillId="86" borderId="630" applyNumberFormat="0" applyAlignment="0" applyProtection="0">
      <alignment vertical="center"/>
    </xf>
    <xf numFmtId="0" fontId="413" fillId="73" borderId="629" applyNumberFormat="0" applyAlignment="0" applyProtection="0">
      <alignment vertical="center"/>
    </xf>
    <xf numFmtId="0" fontId="406" fillId="86" borderId="629" applyNumberFormat="0" applyAlignment="0" applyProtection="0">
      <alignment vertical="center"/>
    </xf>
    <xf numFmtId="0" fontId="20" fillId="0" borderId="644">
      <alignment horizontal="left" vertical="center"/>
    </xf>
    <xf numFmtId="0" fontId="20" fillId="0" borderId="644">
      <alignment horizontal="left" vertical="center"/>
    </xf>
    <xf numFmtId="0" fontId="263" fillId="61" borderId="629" applyNumberFormat="0" applyAlignment="0" applyProtection="0"/>
    <xf numFmtId="0" fontId="419" fillId="86" borderId="642" applyNumberFormat="0" applyAlignment="0" applyProtection="0">
      <alignment vertical="center"/>
    </xf>
    <xf numFmtId="37" fontId="108" fillId="0" borderId="641" applyAlignment="0"/>
    <xf numFmtId="0" fontId="412" fillId="0" borderId="640" applyNumberFormat="0" applyFill="0" applyAlignment="0" applyProtection="0">
      <alignment vertical="center"/>
    </xf>
    <xf numFmtId="0" fontId="419" fillId="86" borderId="642" applyNumberFormat="0" applyAlignment="0" applyProtection="0">
      <alignment vertical="center"/>
    </xf>
    <xf numFmtId="0" fontId="108" fillId="0" borderId="645">
      <alignment vertical="justify" wrapText="1"/>
    </xf>
    <xf numFmtId="0" fontId="274" fillId="61" borderId="642" applyNumberFormat="0" applyAlignment="0" applyProtection="0"/>
    <xf numFmtId="245" fontId="20" fillId="0" borderId="644">
      <alignment horizontal="left" vertical="center"/>
    </xf>
    <xf numFmtId="0" fontId="396" fillId="86" borderId="642" applyNumberFormat="0" applyAlignment="0" applyProtection="0"/>
    <xf numFmtId="0" fontId="20" fillId="0" borderId="644">
      <alignment horizontal="left" vertical="center"/>
    </xf>
    <xf numFmtId="0" fontId="20" fillId="0" borderId="644">
      <alignment horizontal="left" vertical="center"/>
    </xf>
    <xf numFmtId="0" fontId="412" fillId="0" borderId="646" applyNumberFormat="0" applyFill="0" applyAlignment="0" applyProtection="0">
      <alignment vertical="center"/>
    </xf>
    <xf numFmtId="0" fontId="396" fillId="86" borderId="642" applyNumberFormat="0" applyAlignment="0" applyProtection="0"/>
    <xf numFmtId="3" fontId="9" fillId="2" borderId="643" applyNumberFormat="0" applyFont="0" applyFill="0" applyBorder="0" applyAlignment="0" applyProtection="0">
      <alignment horizontal="center" vertical="center" wrapText="1"/>
    </xf>
    <xf numFmtId="0" fontId="20" fillId="0" borderId="638">
      <alignment horizontal="left" vertical="center"/>
    </xf>
    <xf numFmtId="0" fontId="20" fillId="0" borderId="1620">
      <alignment horizontal="left" vertical="center"/>
    </xf>
    <xf numFmtId="0" fontId="20" fillId="0" borderId="1181">
      <alignment horizontal="left" vertical="center"/>
    </xf>
    <xf numFmtId="0" fontId="419" fillId="86" borderId="1646" applyNumberFormat="0" applyAlignment="0" applyProtection="0">
      <alignment vertical="center"/>
    </xf>
    <xf numFmtId="0" fontId="377" fillId="86" borderId="1515" applyNumberFormat="0" applyAlignment="0" applyProtection="0"/>
    <xf numFmtId="245" fontId="20" fillId="0" borderId="1633">
      <alignment horizontal="left" vertical="center"/>
    </xf>
    <xf numFmtId="3" fontId="9" fillId="2" borderId="1647" applyNumberFormat="0" applyFont="0" applyFill="0" applyBorder="0" applyAlignment="0" applyProtection="0">
      <alignment horizontal="center" vertical="center" wrapText="1"/>
    </xf>
    <xf numFmtId="0" fontId="406" fillId="86" borderId="1290" applyNumberFormat="0" applyAlignment="0" applyProtection="0">
      <alignment vertical="center"/>
    </xf>
    <xf numFmtId="0" fontId="396" fillId="86" borderId="1023" applyNumberFormat="0" applyAlignment="0" applyProtection="0"/>
    <xf numFmtId="0" fontId="20" fillId="0" borderId="894">
      <alignment horizontal="left" vertical="center"/>
    </xf>
    <xf numFmtId="3" fontId="9" fillId="2" borderId="643" applyNumberFormat="0" applyFont="0" applyFill="0" applyBorder="0" applyAlignment="0" applyProtection="0">
      <alignment horizontal="center" vertical="center" wrapText="1"/>
    </xf>
    <xf numFmtId="0" fontId="20" fillId="0" borderId="644">
      <alignment horizontal="left" vertical="center"/>
    </xf>
    <xf numFmtId="0" fontId="20" fillId="0" borderId="644">
      <alignment horizontal="left" vertical="center"/>
    </xf>
    <xf numFmtId="0" fontId="274" fillId="61" borderId="642" applyNumberFormat="0" applyAlignment="0" applyProtection="0"/>
    <xf numFmtId="0" fontId="20" fillId="0" borderId="638">
      <alignment horizontal="left" vertical="center"/>
    </xf>
    <xf numFmtId="0" fontId="20" fillId="0" borderId="638">
      <alignment horizontal="left" vertical="center"/>
    </xf>
    <xf numFmtId="0" fontId="20" fillId="0" borderId="638">
      <alignment horizontal="left" vertical="center"/>
    </xf>
    <xf numFmtId="0" fontId="20" fillId="0" borderId="638">
      <alignment horizontal="left" vertical="center"/>
    </xf>
    <xf numFmtId="0" fontId="20" fillId="0" borderId="638">
      <alignment horizontal="left" vertical="center"/>
    </xf>
    <xf numFmtId="0" fontId="20" fillId="0" borderId="638">
      <alignment horizontal="left" vertical="center"/>
    </xf>
    <xf numFmtId="0" fontId="274" fillId="61" borderId="630" applyNumberFormat="0" applyAlignment="0" applyProtection="0"/>
    <xf numFmtId="37" fontId="108" fillId="0" borderId="641" applyAlignment="0"/>
    <xf numFmtId="0" fontId="406" fillId="86" borderId="622" applyNumberFormat="0" applyAlignment="0" applyProtection="0">
      <alignment vertical="center"/>
    </xf>
    <xf numFmtId="0" fontId="8" fillId="87" borderId="623" applyNumberFormat="0" applyFont="0" applyAlignment="0" applyProtection="0">
      <alignment vertical="center"/>
    </xf>
    <xf numFmtId="0" fontId="412" fillId="0" borderId="619" applyNumberFormat="0" applyFill="0" applyAlignment="0" applyProtection="0">
      <alignment vertical="center"/>
    </xf>
    <xf numFmtId="0" fontId="413" fillId="73" borderId="622" applyNumberFormat="0" applyAlignment="0" applyProtection="0">
      <alignment vertical="center"/>
    </xf>
    <xf numFmtId="0" fontId="419" fillId="86" borderId="624" applyNumberFormat="0" applyAlignment="0" applyProtection="0">
      <alignment vertical="center"/>
    </xf>
    <xf numFmtId="3" fontId="9" fillId="2" borderId="637" applyNumberFormat="0" applyFont="0" applyFill="0" applyBorder="0" applyAlignment="0" applyProtection="0">
      <alignment horizontal="center" vertical="center" wrapText="1"/>
    </xf>
    <xf numFmtId="0" fontId="396" fillId="86" borderId="636" applyNumberFormat="0" applyAlignment="0" applyProtection="0"/>
    <xf numFmtId="0" fontId="20" fillId="0" borderId="644">
      <alignment horizontal="left" vertical="center"/>
    </xf>
    <xf numFmtId="0" fontId="396" fillId="86" borderId="630" applyNumberFormat="0" applyAlignment="0" applyProtection="0"/>
    <xf numFmtId="0" fontId="377" fillId="86" borderId="629" applyNumberFormat="0" applyAlignment="0" applyProtection="0"/>
    <xf numFmtId="3" fontId="9" fillId="2" borderId="631" applyNumberFormat="0" applyFont="0" applyFill="0" applyBorder="0" applyAlignment="0" applyProtection="0">
      <alignment horizontal="center" vertical="center" wrapText="1"/>
    </xf>
    <xf numFmtId="0" fontId="274" fillId="61" borderId="642" applyNumberFormat="0" applyAlignment="0" applyProtection="0"/>
    <xf numFmtId="37" fontId="108" fillId="0" borderId="628" applyAlignment="0"/>
    <xf numFmtId="37" fontId="108" fillId="0" borderId="641" applyAlignment="0"/>
    <xf numFmtId="3" fontId="9" fillId="2" borderId="643" applyNumberFormat="0" applyFont="0" applyFill="0" applyBorder="0" applyAlignment="0" applyProtection="0">
      <alignment horizontal="center" vertical="center" wrapText="1"/>
    </xf>
    <xf numFmtId="0" fontId="396" fillId="86" borderId="642" applyNumberFormat="0" applyAlignment="0" applyProtection="0"/>
    <xf numFmtId="37" fontId="108" fillId="0" borderId="620" applyAlignment="0"/>
    <xf numFmtId="3" fontId="9" fillId="2" borderId="621" applyNumberFormat="0" applyFont="0" applyFill="0" applyBorder="0" applyAlignment="0" applyProtection="0">
      <alignment horizontal="center" vertical="center" wrapText="1"/>
    </xf>
    <xf numFmtId="0" fontId="377" fillId="86" borderId="622" applyNumberFormat="0" applyAlignment="0" applyProtection="0"/>
    <xf numFmtId="0" fontId="349" fillId="87" borderId="623" applyNumberFormat="0" applyFont="0" applyAlignment="0" applyProtection="0"/>
    <xf numFmtId="0" fontId="396" fillId="86" borderId="624" applyNumberFormat="0" applyAlignment="0" applyProtection="0"/>
    <xf numFmtId="37" fontId="108" fillId="0" borderId="635" applyAlignment="0"/>
    <xf numFmtId="0" fontId="396" fillId="86" borderId="642" applyNumberFormat="0" applyAlignment="0" applyProtection="0"/>
    <xf numFmtId="0" fontId="20" fillId="0" borderId="1408">
      <alignment horizontal="left" vertical="center"/>
    </xf>
    <xf numFmtId="0" fontId="377" fillId="86" borderId="974" applyNumberFormat="0" applyAlignment="0" applyProtection="0"/>
    <xf numFmtId="0" fontId="350" fillId="80" borderId="0" applyNumberFormat="0" applyBorder="0" applyAlignment="0" applyProtection="0"/>
    <xf numFmtId="0" fontId="274" fillId="61" borderId="1667" applyNumberFormat="0" applyAlignment="0" applyProtection="0"/>
    <xf numFmtId="0" fontId="396" fillId="86" borderId="1448" applyNumberFormat="0" applyAlignment="0" applyProtection="0"/>
    <xf numFmtId="0" fontId="20" fillId="0" borderId="907">
      <alignment horizontal="left" vertical="center"/>
    </xf>
    <xf numFmtId="245" fontId="20" fillId="0" borderId="1278">
      <alignment horizontal="left" vertical="center"/>
    </xf>
    <xf numFmtId="37" fontId="108" fillId="0" borderId="1636" applyAlignment="0"/>
    <xf numFmtId="0" fontId="377" fillId="86" borderId="1297" applyNumberFormat="0" applyAlignment="0" applyProtection="0"/>
    <xf numFmtId="0" fontId="20" fillId="0" borderId="1038">
      <alignment horizontal="left" vertical="center"/>
    </xf>
    <xf numFmtId="0" fontId="20" fillId="0" borderId="1053">
      <alignment horizontal="left" vertical="center"/>
    </xf>
    <xf numFmtId="245" fontId="20" fillId="0" borderId="970">
      <alignment horizontal="left" vertical="center"/>
    </xf>
    <xf numFmtId="0" fontId="412" fillId="0" borderId="1417" applyNumberFormat="0" applyFill="0" applyAlignment="0" applyProtection="0">
      <alignment vertical="center"/>
    </xf>
    <xf numFmtId="0" fontId="396" fillId="86" borderId="1413" applyNumberFormat="0" applyAlignment="0" applyProtection="0"/>
    <xf numFmtId="0" fontId="20" fillId="0" borderId="1400">
      <alignment horizontal="left" vertical="center"/>
    </xf>
    <xf numFmtId="0" fontId="20" fillId="0" borderId="1217">
      <alignment horizontal="left" vertical="center"/>
    </xf>
    <xf numFmtId="0" fontId="8" fillId="87" borderId="1607" applyNumberFormat="0" applyFont="0" applyAlignment="0" applyProtection="0">
      <alignment vertical="center"/>
    </xf>
    <xf numFmtId="37" fontId="108" fillId="0" borderId="1063" applyAlignment="0"/>
    <xf numFmtId="0" fontId="377" fillId="86" borderId="1193" applyNumberFormat="0" applyAlignment="0" applyProtection="0"/>
    <xf numFmtId="3" fontId="9" fillId="2" borderId="1716" applyNumberFormat="0" applyFont="0" applyFill="0" applyBorder="0" applyAlignment="0" applyProtection="0">
      <alignment horizontal="center" vertical="center" wrapText="1"/>
    </xf>
    <xf numFmtId="0" fontId="127" fillId="0" borderId="0"/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108" fillId="0" borderId="618">
      <alignment vertical="justify" wrapText="1"/>
    </xf>
    <xf numFmtId="0" fontId="263" fillId="61" borderId="622" applyNumberFormat="0" applyAlignment="0" applyProtection="0"/>
    <xf numFmtId="3" fontId="9" fillId="2" borderId="1407" applyNumberFormat="0" applyFont="0" applyFill="0" applyBorder="0" applyAlignment="0" applyProtection="0">
      <alignment horizontal="center" vertical="center" wrapText="1"/>
    </xf>
    <xf numFmtId="0" fontId="274" fillId="61" borderId="624" applyNumberFormat="0" applyAlignment="0" applyProtection="0"/>
    <xf numFmtId="0" fontId="406" fillId="86" borderId="1447" applyNumberFormat="0" applyAlignment="0" applyProtection="0">
      <alignment vertical="center"/>
    </xf>
    <xf numFmtId="0" fontId="20" fillId="0" borderId="1038">
      <alignment horizontal="left" vertical="center"/>
    </xf>
    <xf numFmtId="0" fontId="8" fillId="52" borderId="623" applyNumberFormat="0" applyFont="0" applyAlignment="0" applyProtection="0"/>
    <xf numFmtId="37" fontId="108" fillId="0" borderId="1056" applyAlignment="0"/>
    <xf numFmtId="0" fontId="349" fillId="87" borderId="1367" applyNumberFormat="0" applyFont="0" applyAlignment="0" applyProtection="0"/>
    <xf numFmtId="0" fontId="406" fillId="86" borderId="622" applyNumberFormat="0" applyAlignment="0" applyProtection="0">
      <alignment vertical="center"/>
    </xf>
    <xf numFmtId="0" fontId="8" fillId="87" borderId="623" applyNumberFormat="0" applyFont="0" applyAlignment="0" applyProtection="0">
      <alignment vertical="center"/>
    </xf>
    <xf numFmtId="0" fontId="412" fillId="0" borderId="619" applyNumberFormat="0" applyFill="0" applyAlignment="0" applyProtection="0">
      <alignment vertical="center"/>
    </xf>
    <xf numFmtId="0" fontId="413" fillId="73" borderId="622" applyNumberFormat="0" applyAlignment="0" applyProtection="0">
      <alignment vertical="center"/>
    </xf>
    <xf numFmtId="0" fontId="419" fillId="86" borderId="624" applyNumberFormat="0" applyAlignment="0" applyProtection="0">
      <alignment vertical="center"/>
    </xf>
    <xf numFmtId="245" fontId="20" fillId="0" borderId="625">
      <alignment horizontal="left" vertical="center"/>
    </xf>
    <xf numFmtId="0" fontId="20" fillId="0" borderId="1421">
      <alignment horizontal="left" vertical="center"/>
    </xf>
    <xf numFmtId="37" fontId="108" fillId="0" borderId="620" applyAlignment="0"/>
    <xf numFmtId="3" fontId="9" fillId="2" borderId="621" applyNumberFormat="0" applyFont="0" applyFill="0" applyBorder="0" applyAlignment="0" applyProtection="0">
      <alignment horizontal="center" vertical="center" wrapText="1"/>
    </xf>
    <xf numFmtId="0" fontId="377" fillId="86" borderId="622" applyNumberFormat="0" applyAlignment="0" applyProtection="0"/>
    <xf numFmtId="0" fontId="349" fillId="87" borderId="623" applyNumberFormat="0" applyFont="0" applyAlignment="0" applyProtection="0"/>
    <xf numFmtId="0" fontId="396" fillId="86" borderId="624" applyNumberFormat="0" applyAlignment="0" applyProtection="0"/>
    <xf numFmtId="245" fontId="20" fillId="0" borderId="625">
      <alignment horizontal="left" vertical="center"/>
    </xf>
    <xf numFmtId="0" fontId="274" fillId="61" borderId="975" applyNumberFormat="0" applyAlignment="0" applyProtection="0"/>
    <xf numFmtId="0" fontId="8" fillId="52" borderId="1165" applyNumberFormat="0" applyFont="0" applyAlignment="0" applyProtection="0"/>
    <xf numFmtId="3" fontId="9" fillId="2" borderId="648" applyNumberFormat="0" applyFont="0" applyFill="0" applyBorder="0" applyAlignment="0" applyProtection="0">
      <alignment horizontal="center" vertical="center" wrapText="1"/>
    </xf>
    <xf numFmtId="0" fontId="20" fillId="0" borderId="1374">
      <alignment horizontal="left" vertical="center"/>
    </xf>
    <xf numFmtId="0" fontId="396" fillId="86" borderId="918" applyNumberFormat="0" applyAlignment="0" applyProtection="0"/>
    <xf numFmtId="0" fontId="377" fillId="86" borderId="1304" applyNumberFormat="0" applyAlignment="0" applyProtection="0"/>
    <xf numFmtId="0" fontId="396" fillId="86" borderId="647" applyNumberFormat="0" applyAlignment="0" applyProtection="0"/>
    <xf numFmtId="37" fontId="108" fillId="0" borderId="1268" applyAlignment="0"/>
    <xf numFmtId="0" fontId="20" fillId="0" borderId="1210">
      <alignment horizontal="left" vertical="center"/>
    </xf>
    <xf numFmtId="0" fontId="108" fillId="0" borderId="1039">
      <alignment vertical="justify" wrapText="1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245" fontId="20" fillId="0" borderId="625">
      <alignment horizontal="left" vertical="center"/>
    </xf>
    <xf numFmtId="245" fontId="20" fillId="0" borderId="625">
      <alignment horizontal="left" vertical="center"/>
    </xf>
    <xf numFmtId="0" fontId="419" fillId="86" borderId="1688" applyNumberFormat="0" applyAlignment="0" applyProtection="0">
      <alignment vertical="center"/>
    </xf>
    <xf numFmtId="3" fontId="9" fillId="2" borderId="1456" applyNumberFormat="0" applyFont="0" applyFill="0" applyBorder="0" applyAlignment="0" applyProtection="0">
      <alignment horizontal="center" vertical="center" wrapText="1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377" fillId="86" borderId="622" applyNumberFormat="0" applyAlignment="0" applyProtection="0"/>
    <xf numFmtId="0" fontId="349" fillId="87" borderId="623" applyNumberFormat="0" applyFont="0" applyAlignment="0" applyProtection="0"/>
    <xf numFmtId="0" fontId="396" fillId="86" borderId="624" applyNumberFormat="0" applyAlignment="0" applyProtection="0"/>
    <xf numFmtId="37" fontId="108" fillId="0" borderId="620" applyAlignment="0"/>
    <xf numFmtId="0" fontId="419" fillId="86" borderId="1201" applyNumberFormat="0" applyAlignment="0" applyProtection="0">
      <alignment vertical="center"/>
    </xf>
    <xf numFmtId="3" fontId="9" fillId="2" borderId="621" applyNumberFormat="0" applyFont="0" applyFill="0" applyBorder="0" applyAlignment="0" applyProtection="0">
      <alignment horizontal="center" vertical="center" wrapText="1"/>
    </xf>
    <xf numFmtId="0" fontId="413" fillId="73" borderId="1071" applyNumberFormat="0" applyAlignment="0" applyProtection="0">
      <alignment vertical="center"/>
    </xf>
    <xf numFmtId="0" fontId="20" fillId="0" borderId="1278">
      <alignment horizontal="left" vertical="center"/>
    </xf>
    <xf numFmtId="0" fontId="20" fillId="0" borderId="1505">
      <alignment horizontal="left" vertical="center"/>
    </xf>
    <xf numFmtId="0" fontId="396" fillId="86" borderId="888" applyNumberFormat="0" applyAlignment="0" applyProtection="0"/>
    <xf numFmtId="0" fontId="108" fillId="0" borderId="626">
      <alignment vertical="justify" wrapText="1"/>
    </xf>
    <xf numFmtId="0" fontId="263" fillId="61" borderId="622" applyNumberFormat="0" applyAlignment="0" applyProtection="0"/>
    <xf numFmtId="0" fontId="274" fillId="61" borderId="624" applyNumberFormat="0" applyAlignment="0" applyProtection="0"/>
    <xf numFmtId="245" fontId="20" fillId="0" borderId="730">
      <alignment horizontal="left" vertical="center"/>
    </xf>
    <xf numFmtId="0" fontId="263" fillId="61" borderId="953" applyNumberFormat="0" applyAlignment="0" applyProtection="0"/>
    <xf numFmtId="0" fontId="8" fillId="52" borderId="623" applyNumberFormat="0" applyFont="0" applyAlignment="0" applyProtection="0"/>
    <xf numFmtId="0" fontId="20" fillId="0" borderId="890">
      <alignment horizontal="left" vertical="center"/>
    </xf>
    <xf numFmtId="0" fontId="406" fillId="86" borderId="622" applyNumberFormat="0" applyAlignment="0" applyProtection="0">
      <alignment vertical="center"/>
    </xf>
    <xf numFmtId="0" fontId="8" fillId="87" borderId="623" applyNumberFormat="0" applyFont="0" applyAlignment="0" applyProtection="0">
      <alignment vertical="center"/>
    </xf>
    <xf numFmtId="0" fontId="412" fillId="0" borderId="627" applyNumberFormat="0" applyFill="0" applyAlignment="0" applyProtection="0">
      <alignment vertical="center"/>
    </xf>
    <xf numFmtId="0" fontId="413" fillId="73" borderId="622" applyNumberFormat="0" applyAlignment="0" applyProtection="0">
      <alignment vertical="center"/>
    </xf>
    <xf numFmtId="0" fontId="419" fillId="86" borderId="624" applyNumberFormat="0" applyAlignment="0" applyProtection="0">
      <alignment vertical="center"/>
    </xf>
    <xf numFmtId="245" fontId="20" fillId="0" borderId="625">
      <alignment horizontal="left" vertical="center"/>
    </xf>
    <xf numFmtId="0" fontId="377" fillId="86" borderId="622" applyNumberFormat="0" applyAlignment="0" applyProtection="0"/>
    <xf numFmtId="0" fontId="349" fillId="87" borderId="623" applyNumberFormat="0" applyFont="0" applyAlignment="0" applyProtection="0"/>
    <xf numFmtId="0" fontId="396" fillId="86" borderId="624" applyNumberFormat="0" applyAlignment="0" applyProtection="0"/>
    <xf numFmtId="245" fontId="20" fillId="0" borderId="625">
      <alignment horizontal="left" vertical="center"/>
    </xf>
    <xf numFmtId="0" fontId="377" fillId="86" borderId="1127" applyNumberFormat="0" applyAlignment="0" applyProtection="0"/>
    <xf numFmtId="0" fontId="396" fillId="86" borderId="1413" applyNumberFormat="0" applyAlignment="0" applyProtection="0"/>
    <xf numFmtId="0" fontId="20" fillId="0" borderId="1676">
      <alignment horizontal="left" vertical="center"/>
    </xf>
    <xf numFmtId="0" fontId="419" fillId="86" borderId="1065" applyNumberFormat="0" applyAlignment="0" applyProtection="0">
      <alignment vertical="center"/>
    </xf>
    <xf numFmtId="0" fontId="274" fillId="61" borderId="918" applyNumberFormat="0" applyAlignment="0" applyProtection="0"/>
    <xf numFmtId="0" fontId="377" fillId="86" borderId="1318" applyNumberFormat="0" applyAlignment="0" applyProtection="0"/>
    <xf numFmtId="0" fontId="263" fillId="61" borderId="1701" applyNumberFormat="0" applyAlignment="0" applyProtection="0"/>
    <xf numFmtId="0" fontId="20" fillId="0" borderId="1237">
      <alignment horizontal="left" vertical="center"/>
    </xf>
    <xf numFmtId="0" fontId="108" fillId="0" borderId="1437">
      <alignment vertical="justify" wrapText="1"/>
    </xf>
    <xf numFmtId="0" fontId="263" fillId="61" borderId="1050" applyNumberFormat="0" applyAlignment="0" applyProtection="0"/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0" fontId="20" fillId="0" borderId="625">
      <alignment horizontal="left" vertical="center"/>
    </xf>
    <xf numFmtId="245" fontId="20" fillId="0" borderId="625">
      <alignment horizontal="left" vertical="center"/>
    </xf>
    <xf numFmtId="245" fontId="20" fillId="0" borderId="625">
      <alignment horizontal="left" vertical="center"/>
    </xf>
    <xf numFmtId="0" fontId="108" fillId="0" borderId="626">
      <alignment vertical="justify" wrapText="1"/>
    </xf>
    <xf numFmtId="0" fontId="263" fillId="61" borderId="629" applyNumberFormat="0" applyAlignment="0" applyProtection="0"/>
    <xf numFmtId="0" fontId="274" fillId="61" borderId="630" applyNumberFormat="0" applyAlignment="0" applyProtection="0"/>
    <xf numFmtId="0" fontId="406" fillId="86" borderId="629" applyNumberFormat="0" applyAlignment="0" applyProtection="0">
      <alignment vertical="center"/>
    </xf>
    <xf numFmtId="0" fontId="412" fillId="0" borderId="627" applyNumberFormat="0" applyFill="0" applyAlignment="0" applyProtection="0">
      <alignment vertical="center"/>
    </xf>
    <xf numFmtId="0" fontId="413" fillId="73" borderId="629" applyNumberFormat="0" applyAlignment="0" applyProtection="0">
      <alignment vertical="center"/>
    </xf>
    <xf numFmtId="0" fontId="419" fillId="86" borderId="630" applyNumberFormat="0" applyAlignment="0" applyProtection="0">
      <alignment vertical="center"/>
    </xf>
    <xf numFmtId="37" fontId="108" fillId="0" borderId="628" applyAlignment="0"/>
    <xf numFmtId="3" fontId="9" fillId="2" borderId="631" applyNumberFormat="0" applyFont="0" applyFill="0" applyBorder="0" applyAlignment="0" applyProtection="0">
      <alignment horizontal="center" vertical="center" wrapText="1"/>
    </xf>
    <xf numFmtId="0" fontId="377" fillId="86" borderId="629" applyNumberFormat="0" applyAlignment="0" applyProtection="0"/>
    <xf numFmtId="0" fontId="396" fillId="86" borderId="630" applyNumberFormat="0" applyAlignment="0" applyProtection="0"/>
    <xf numFmtId="0" fontId="20" fillId="0" borderId="632">
      <alignment horizontal="left" vertical="center"/>
    </xf>
    <xf numFmtId="0" fontId="20" fillId="0" borderId="632">
      <alignment horizontal="left" vertical="center"/>
    </xf>
    <xf numFmtId="0" fontId="20" fillId="0" borderId="632">
      <alignment horizontal="left" vertical="center"/>
    </xf>
    <xf numFmtId="0" fontId="20" fillId="0" borderId="632">
      <alignment horizontal="left" vertical="center"/>
    </xf>
    <xf numFmtId="0" fontId="20" fillId="0" borderId="632">
      <alignment horizontal="left" vertical="center"/>
    </xf>
    <xf numFmtId="0" fontId="20" fillId="0" borderId="632">
      <alignment horizontal="left" vertical="center"/>
    </xf>
    <xf numFmtId="0" fontId="20" fillId="0" borderId="632">
      <alignment horizontal="left" vertical="center"/>
    </xf>
    <xf numFmtId="0" fontId="377" fillId="86" borderId="629" applyNumberFormat="0" applyAlignment="0" applyProtection="0"/>
    <xf numFmtId="0" fontId="396" fillId="86" borderId="630" applyNumberFormat="0" applyAlignment="0" applyProtection="0"/>
    <xf numFmtId="37" fontId="108" fillId="0" borderId="628" applyAlignment="0"/>
    <xf numFmtId="3" fontId="9" fillId="2" borderId="631" applyNumberFormat="0" applyFont="0" applyFill="0" applyBorder="0" applyAlignment="0" applyProtection="0">
      <alignment horizontal="center" vertical="center" wrapText="1"/>
    </xf>
    <xf numFmtId="0" fontId="108" fillId="0" borderId="633">
      <alignment vertical="justify" wrapText="1"/>
    </xf>
    <xf numFmtId="0" fontId="263" fillId="61" borderId="629" applyNumberFormat="0" applyAlignment="0" applyProtection="0"/>
    <xf numFmtId="0" fontId="274" fillId="61" borderId="630" applyNumberFormat="0" applyAlignment="0" applyProtection="0"/>
    <xf numFmtId="0" fontId="406" fillId="86" borderId="629" applyNumberFormat="0" applyAlignment="0" applyProtection="0">
      <alignment vertical="center"/>
    </xf>
    <xf numFmtId="0" fontId="412" fillId="0" borderId="634" applyNumberFormat="0" applyFill="0" applyAlignment="0" applyProtection="0">
      <alignment vertical="center"/>
    </xf>
    <xf numFmtId="0" fontId="413" fillId="73" borderId="629" applyNumberFormat="0" applyAlignment="0" applyProtection="0">
      <alignment vertical="center"/>
    </xf>
    <xf numFmtId="0" fontId="419" fillId="86" borderId="630" applyNumberFormat="0" applyAlignment="0" applyProtection="0">
      <alignment vertical="center"/>
    </xf>
    <xf numFmtId="245" fontId="20" fillId="0" borderId="632">
      <alignment horizontal="left" vertical="center"/>
    </xf>
    <xf numFmtId="0" fontId="377" fillId="86" borderId="629" applyNumberFormat="0" applyAlignment="0" applyProtection="0"/>
    <xf numFmtId="0" fontId="396" fillId="86" borderId="630" applyNumberFormat="0" applyAlignment="0" applyProtection="0"/>
    <xf numFmtId="245" fontId="20" fillId="0" borderId="632">
      <alignment horizontal="left" vertical="center"/>
    </xf>
    <xf numFmtId="0" fontId="20" fillId="0" borderId="632">
      <alignment horizontal="left" vertical="center"/>
    </xf>
    <xf numFmtId="0" fontId="20" fillId="0" borderId="632">
      <alignment horizontal="left" vertical="center"/>
    </xf>
    <xf numFmtId="0" fontId="20" fillId="0" borderId="632">
      <alignment horizontal="left" vertical="center"/>
    </xf>
    <xf numFmtId="0" fontId="20" fillId="0" borderId="632">
      <alignment horizontal="left" vertical="center"/>
    </xf>
    <xf numFmtId="0" fontId="20" fillId="0" borderId="632">
      <alignment horizontal="left" vertical="center"/>
    </xf>
    <xf numFmtId="0" fontId="20" fillId="0" borderId="632">
      <alignment horizontal="left" vertical="center"/>
    </xf>
    <xf numFmtId="0" fontId="20" fillId="0" borderId="632">
      <alignment horizontal="left" vertical="center"/>
    </xf>
    <xf numFmtId="245" fontId="20" fillId="0" borderId="632">
      <alignment horizontal="left" vertical="center"/>
    </xf>
    <xf numFmtId="245" fontId="20" fillId="0" borderId="632">
      <alignment horizontal="left" vertical="center"/>
    </xf>
    <xf numFmtId="0" fontId="108" fillId="0" borderId="639">
      <alignment vertical="justify" wrapText="1"/>
    </xf>
    <xf numFmtId="0" fontId="274" fillId="61" borderId="636" applyNumberFormat="0" applyAlignment="0" applyProtection="0"/>
    <xf numFmtId="0" fontId="412" fillId="0" borderId="640" applyNumberFormat="0" applyFill="0" applyAlignment="0" applyProtection="0">
      <alignment vertical="center"/>
    </xf>
    <xf numFmtId="0" fontId="419" fillId="86" borderId="636" applyNumberFormat="0" applyAlignment="0" applyProtection="0">
      <alignment vertical="center"/>
    </xf>
    <xf numFmtId="245" fontId="20" fillId="0" borderId="638">
      <alignment horizontal="left" vertical="center"/>
    </xf>
    <xf numFmtId="0" fontId="396" fillId="86" borderId="636" applyNumberFormat="0" applyAlignment="0" applyProtection="0"/>
    <xf numFmtId="245" fontId="20" fillId="0" borderId="638">
      <alignment horizontal="left" vertical="center"/>
    </xf>
    <xf numFmtId="0" fontId="20" fillId="0" borderId="638">
      <alignment horizontal="left" vertical="center"/>
    </xf>
    <xf numFmtId="0" fontId="20" fillId="0" borderId="638">
      <alignment horizontal="left" vertical="center"/>
    </xf>
    <xf numFmtId="0" fontId="20" fillId="0" borderId="638">
      <alignment horizontal="left" vertical="center"/>
    </xf>
    <xf numFmtId="0" fontId="20" fillId="0" borderId="638">
      <alignment horizontal="left" vertical="center"/>
    </xf>
    <xf numFmtId="0" fontId="20" fillId="0" borderId="638">
      <alignment horizontal="left" vertical="center"/>
    </xf>
    <xf numFmtId="0" fontId="20" fillId="0" borderId="638">
      <alignment horizontal="left" vertical="center"/>
    </xf>
    <xf numFmtId="0" fontId="20" fillId="0" borderId="638">
      <alignment horizontal="left" vertical="center"/>
    </xf>
    <xf numFmtId="245" fontId="20" fillId="0" borderId="638">
      <alignment horizontal="left" vertical="center"/>
    </xf>
    <xf numFmtId="245" fontId="20" fillId="0" borderId="638">
      <alignment horizontal="left" vertical="center"/>
    </xf>
    <xf numFmtId="245" fontId="20" fillId="0" borderId="644">
      <alignment horizontal="left" vertical="center"/>
    </xf>
    <xf numFmtId="0" fontId="20" fillId="0" borderId="644">
      <alignment horizontal="left" vertical="center"/>
    </xf>
    <xf numFmtId="0" fontId="20" fillId="0" borderId="644">
      <alignment horizontal="left" vertical="center"/>
    </xf>
    <xf numFmtId="0" fontId="20" fillId="0" borderId="644">
      <alignment horizontal="left" vertical="center"/>
    </xf>
    <xf numFmtId="0" fontId="20" fillId="0" borderId="644">
      <alignment horizontal="left" vertical="center"/>
    </xf>
    <xf numFmtId="0" fontId="20" fillId="0" borderId="644">
      <alignment horizontal="left" vertical="center"/>
    </xf>
    <xf numFmtId="0" fontId="20" fillId="0" borderId="644">
      <alignment horizontal="left" vertical="center"/>
    </xf>
    <xf numFmtId="0" fontId="20" fillId="0" borderId="644">
      <alignment horizontal="left" vertical="center"/>
    </xf>
    <xf numFmtId="245" fontId="20" fillId="0" borderId="644">
      <alignment horizontal="left" vertical="center"/>
    </xf>
    <xf numFmtId="245" fontId="20" fillId="0" borderId="644">
      <alignment horizontal="left" vertical="center"/>
    </xf>
    <xf numFmtId="245" fontId="20" fillId="0" borderId="716">
      <alignment horizontal="left" vertical="center"/>
    </xf>
    <xf numFmtId="245" fontId="20" fillId="0" borderId="716">
      <alignment horizontal="left" vertical="center"/>
    </xf>
    <xf numFmtId="0" fontId="412" fillId="0" borderId="739" applyNumberFormat="0" applyFill="0" applyAlignment="0" applyProtection="0">
      <alignment vertical="center"/>
    </xf>
    <xf numFmtId="0" fontId="108" fillId="0" borderId="724">
      <alignment vertical="justify" wrapText="1"/>
    </xf>
    <xf numFmtId="0" fontId="263" fillId="61" borderId="720" applyNumberFormat="0" applyAlignment="0" applyProtection="0"/>
    <xf numFmtId="0" fontId="406" fillId="86" borderId="775" applyNumberFormat="0" applyAlignment="0" applyProtection="0">
      <alignment vertical="center"/>
    </xf>
    <xf numFmtId="0" fontId="274" fillId="61" borderId="721" applyNumberFormat="0" applyAlignment="0" applyProtection="0"/>
    <xf numFmtId="0" fontId="406" fillId="86" borderId="810" applyNumberFormat="0" applyAlignment="0" applyProtection="0">
      <alignment vertical="center"/>
    </xf>
    <xf numFmtId="0" fontId="406" fillId="86" borderId="720" applyNumberFormat="0" applyAlignment="0" applyProtection="0">
      <alignment vertical="center"/>
    </xf>
    <xf numFmtId="0" fontId="412" fillId="0" borderId="725" applyNumberFormat="0" applyFill="0" applyAlignment="0" applyProtection="0">
      <alignment vertical="center"/>
    </xf>
    <xf numFmtId="0" fontId="413" fillId="73" borderId="720" applyNumberFormat="0" applyAlignment="0" applyProtection="0">
      <alignment vertical="center"/>
    </xf>
    <xf numFmtId="0" fontId="419" fillId="86" borderId="721" applyNumberFormat="0" applyAlignment="0" applyProtection="0">
      <alignment vertical="center"/>
    </xf>
    <xf numFmtId="245" fontId="20" fillId="0" borderId="723">
      <alignment horizontal="left" vertical="center"/>
    </xf>
    <xf numFmtId="0" fontId="377" fillId="86" borderId="720" applyNumberFormat="0" applyAlignment="0" applyProtection="0"/>
    <xf numFmtId="0" fontId="396" fillId="86" borderId="721" applyNumberFormat="0" applyAlignment="0" applyProtection="0"/>
    <xf numFmtId="245" fontId="20" fillId="0" borderId="723">
      <alignment horizontal="left" vertical="center"/>
    </xf>
    <xf numFmtId="0" fontId="20" fillId="0" borderId="723">
      <alignment horizontal="left" vertical="center"/>
    </xf>
    <xf numFmtId="0" fontId="20" fillId="0" borderId="723">
      <alignment horizontal="left" vertical="center"/>
    </xf>
    <xf numFmtId="0" fontId="20" fillId="0" borderId="723">
      <alignment horizontal="left" vertical="center"/>
    </xf>
    <xf numFmtId="0" fontId="20" fillId="0" borderId="723">
      <alignment horizontal="left" vertical="center"/>
    </xf>
    <xf numFmtId="0" fontId="20" fillId="0" borderId="723">
      <alignment horizontal="left" vertical="center"/>
    </xf>
    <xf numFmtId="0" fontId="20" fillId="0" borderId="723">
      <alignment horizontal="left" vertical="center"/>
    </xf>
    <xf numFmtId="0" fontId="20" fillId="0" borderId="723">
      <alignment horizontal="left" vertical="center"/>
    </xf>
    <xf numFmtId="245" fontId="20" fillId="0" borderId="723">
      <alignment horizontal="left" vertical="center"/>
    </xf>
    <xf numFmtId="245" fontId="20" fillId="0" borderId="723">
      <alignment horizontal="left" vertical="center"/>
    </xf>
    <xf numFmtId="0" fontId="377" fillId="86" borderId="782" applyNumberFormat="0" applyAlignment="0" applyProtection="0"/>
    <xf numFmtId="0" fontId="263" fillId="61" borderId="824" applyNumberFormat="0" applyAlignment="0" applyProtection="0"/>
    <xf numFmtId="0" fontId="263" fillId="61" borderId="767" applyNumberFormat="0" applyAlignment="0" applyProtection="0"/>
    <xf numFmtId="245" fontId="20" fillId="0" borderId="730">
      <alignment horizontal="left" vertical="center"/>
    </xf>
    <xf numFmtId="0" fontId="108" fillId="0" borderId="738">
      <alignment vertical="justify" wrapText="1"/>
    </xf>
    <xf numFmtId="0" fontId="263" fillId="61" borderId="734" applyNumberFormat="0" applyAlignment="0" applyProtection="0"/>
    <xf numFmtId="0" fontId="274" fillId="61" borderId="735" applyNumberFormat="0" applyAlignment="0" applyProtection="0"/>
    <xf numFmtId="0" fontId="406" fillId="86" borderId="734" applyNumberFormat="0" applyAlignment="0" applyProtection="0">
      <alignment vertical="center"/>
    </xf>
    <xf numFmtId="0" fontId="412" fillId="0" borderId="739" applyNumberFormat="0" applyFill="0" applyAlignment="0" applyProtection="0">
      <alignment vertical="center"/>
    </xf>
    <xf numFmtId="0" fontId="413" fillId="73" borderId="734" applyNumberFormat="0" applyAlignment="0" applyProtection="0">
      <alignment vertical="center"/>
    </xf>
    <xf numFmtId="0" fontId="419" fillId="86" borderId="735" applyNumberFormat="0" applyAlignment="0" applyProtection="0">
      <alignment vertical="center"/>
    </xf>
    <xf numFmtId="245" fontId="20" fillId="0" borderId="737">
      <alignment horizontal="left" vertical="center"/>
    </xf>
    <xf numFmtId="0" fontId="377" fillId="86" borderId="734" applyNumberFormat="0" applyAlignment="0" applyProtection="0"/>
    <xf numFmtId="0" fontId="396" fillId="86" borderId="735" applyNumberFormat="0" applyAlignment="0" applyProtection="0"/>
    <xf numFmtId="245" fontId="20" fillId="0" borderId="737">
      <alignment horizontal="left" vertical="center"/>
    </xf>
    <xf numFmtId="0" fontId="20" fillId="0" borderId="820">
      <alignment horizontal="left" vertical="center"/>
    </xf>
    <xf numFmtId="37" fontId="108" fillId="0" borderId="801" applyAlignment="0"/>
    <xf numFmtId="0" fontId="20" fillId="0" borderId="737">
      <alignment horizontal="left" vertical="center"/>
    </xf>
    <xf numFmtId="0" fontId="20" fillId="0" borderId="737">
      <alignment horizontal="left" vertical="center"/>
    </xf>
    <xf numFmtId="0" fontId="20" fillId="0" borderId="737">
      <alignment horizontal="left" vertical="center"/>
    </xf>
    <xf numFmtId="0" fontId="20" fillId="0" borderId="737">
      <alignment horizontal="left" vertical="center"/>
    </xf>
    <xf numFmtId="0" fontId="20" fillId="0" borderId="737">
      <alignment horizontal="left" vertical="center"/>
    </xf>
    <xf numFmtId="0" fontId="20" fillId="0" borderId="737">
      <alignment horizontal="left" vertical="center"/>
    </xf>
    <xf numFmtId="0" fontId="20" fillId="0" borderId="737">
      <alignment horizontal="left" vertical="center"/>
    </xf>
    <xf numFmtId="245" fontId="20" fillId="0" borderId="737">
      <alignment horizontal="left" vertical="center"/>
    </xf>
    <xf numFmtId="245" fontId="20" fillId="0" borderId="737">
      <alignment horizontal="left" vertical="center"/>
    </xf>
    <xf numFmtId="0" fontId="108" fillId="0" borderId="745">
      <alignment vertical="justify" wrapText="1"/>
    </xf>
    <xf numFmtId="0" fontId="263" fillId="61" borderId="741" applyNumberFormat="0" applyAlignment="0" applyProtection="0"/>
    <xf numFmtId="0" fontId="274" fillId="61" borderId="742" applyNumberFormat="0" applyAlignment="0" applyProtection="0"/>
    <xf numFmtId="245" fontId="20" fillId="0" borderId="798">
      <alignment horizontal="left" vertical="center"/>
    </xf>
    <xf numFmtId="3" fontId="9" fillId="2" borderId="756" applyNumberFormat="0" applyFont="0" applyFill="0" applyBorder="0" applyAlignment="0" applyProtection="0">
      <alignment horizontal="center" vertical="center" wrapText="1"/>
    </xf>
    <xf numFmtId="0" fontId="406" fillId="86" borderId="741" applyNumberFormat="0" applyAlignment="0" applyProtection="0">
      <alignment vertical="center"/>
    </xf>
    <xf numFmtId="0" fontId="412" fillId="0" borderId="746" applyNumberFormat="0" applyFill="0" applyAlignment="0" applyProtection="0">
      <alignment vertical="center"/>
    </xf>
    <xf numFmtId="0" fontId="413" fillId="73" borderId="741" applyNumberFormat="0" applyAlignment="0" applyProtection="0">
      <alignment vertical="center"/>
    </xf>
    <xf numFmtId="0" fontId="419" fillId="86" borderId="742" applyNumberFormat="0" applyAlignment="0" applyProtection="0">
      <alignment vertical="center"/>
    </xf>
    <xf numFmtId="245" fontId="20" fillId="0" borderId="744">
      <alignment horizontal="left" vertical="center"/>
    </xf>
    <xf numFmtId="0" fontId="377" fillId="86" borderId="741" applyNumberFormat="0" applyAlignment="0" applyProtection="0"/>
    <xf numFmtId="0" fontId="396" fillId="86" borderId="742" applyNumberFormat="0" applyAlignment="0" applyProtection="0"/>
    <xf numFmtId="245" fontId="20" fillId="0" borderId="744">
      <alignment horizontal="left" vertical="center"/>
    </xf>
    <xf numFmtId="0" fontId="419" fillId="86" borderId="796" applyNumberFormat="0" applyAlignment="0" applyProtection="0">
      <alignment vertical="center"/>
    </xf>
    <xf numFmtId="0" fontId="377" fillId="86" borderId="754" applyNumberFormat="0" applyAlignment="0" applyProtection="0"/>
    <xf numFmtId="3" fontId="9" fillId="2" borderId="784" applyNumberFormat="0" applyFont="0" applyFill="0" applyBorder="0" applyAlignment="0" applyProtection="0">
      <alignment horizontal="center" vertical="center" wrapText="1"/>
    </xf>
    <xf numFmtId="0" fontId="396" fillId="86" borderId="755" applyNumberFormat="0" applyAlignment="0" applyProtection="0"/>
    <xf numFmtId="0" fontId="349" fillId="87" borderId="768" applyNumberFormat="0" applyFont="0" applyAlignment="0" applyProtection="0"/>
    <xf numFmtId="0" fontId="20" fillId="0" borderId="744">
      <alignment horizontal="left" vertical="center"/>
    </xf>
    <xf numFmtId="0" fontId="20" fillId="0" borderId="744">
      <alignment horizontal="left" vertical="center"/>
    </xf>
    <xf numFmtId="0" fontId="20" fillId="0" borderId="744">
      <alignment horizontal="left" vertical="center"/>
    </xf>
    <xf numFmtId="0" fontId="20" fillId="0" borderId="744">
      <alignment horizontal="left" vertical="center"/>
    </xf>
    <xf numFmtId="0" fontId="20" fillId="0" borderId="744">
      <alignment horizontal="left" vertical="center"/>
    </xf>
    <xf numFmtId="0" fontId="20" fillId="0" borderId="744">
      <alignment horizontal="left" vertical="center"/>
    </xf>
    <xf numFmtId="0" fontId="20" fillId="0" borderId="744">
      <alignment horizontal="left" vertical="center"/>
    </xf>
    <xf numFmtId="245" fontId="20" fillId="0" borderId="744">
      <alignment horizontal="left" vertical="center"/>
    </xf>
    <xf numFmtId="245" fontId="20" fillId="0" borderId="744">
      <alignment horizontal="left" vertical="center"/>
    </xf>
    <xf numFmtId="0" fontId="20" fillId="0" borderId="750">
      <alignment horizontal="left" vertical="center"/>
    </xf>
    <xf numFmtId="0" fontId="20" fillId="0" borderId="750">
      <alignment horizontal="left" vertical="center"/>
    </xf>
    <xf numFmtId="0" fontId="20" fillId="0" borderId="750">
      <alignment horizontal="left" vertical="center"/>
    </xf>
    <xf numFmtId="0" fontId="20" fillId="0" borderId="750">
      <alignment horizontal="left" vertical="center"/>
    </xf>
    <xf numFmtId="0" fontId="20" fillId="0" borderId="750">
      <alignment horizontal="left" vertical="center"/>
    </xf>
    <xf numFmtId="0" fontId="20" fillId="0" borderId="750">
      <alignment horizontal="left" vertical="center"/>
    </xf>
    <xf numFmtId="0" fontId="20" fillId="0" borderId="750">
      <alignment horizontal="left" vertical="center"/>
    </xf>
    <xf numFmtId="0" fontId="396" fillId="86" borderId="748" applyNumberFormat="0" applyAlignment="0" applyProtection="0"/>
    <xf numFmtId="37" fontId="108" fillId="0" borderId="747" applyAlignment="0"/>
    <xf numFmtId="3" fontId="9" fillId="2" borderId="749" applyNumberFormat="0" applyFont="0" applyFill="0" applyBorder="0" applyAlignment="0" applyProtection="0">
      <alignment horizontal="center" vertical="center" wrapText="1"/>
    </xf>
    <xf numFmtId="0" fontId="419" fillId="86" borderId="761" applyNumberFormat="0" applyAlignment="0" applyProtection="0">
      <alignment vertical="center"/>
    </xf>
    <xf numFmtId="0" fontId="108" fillId="0" borderId="751">
      <alignment vertical="justify" wrapText="1"/>
    </xf>
    <xf numFmtId="0" fontId="274" fillId="61" borderId="748" applyNumberFormat="0" applyAlignment="0" applyProtection="0"/>
    <xf numFmtId="0" fontId="412" fillId="0" borderId="752" applyNumberFormat="0" applyFill="0" applyAlignment="0" applyProtection="0">
      <alignment vertical="center"/>
    </xf>
    <xf numFmtId="0" fontId="419" fillId="86" borderId="748" applyNumberFormat="0" applyAlignment="0" applyProtection="0">
      <alignment vertical="center"/>
    </xf>
    <xf numFmtId="245" fontId="20" fillId="0" borderId="750">
      <alignment horizontal="left" vertical="center"/>
    </xf>
    <xf numFmtId="0" fontId="20" fillId="0" borderId="798">
      <alignment horizontal="left" vertical="center"/>
    </xf>
    <xf numFmtId="0" fontId="396" fillId="86" borderId="748" applyNumberFormat="0" applyAlignment="0" applyProtection="0"/>
    <xf numFmtId="245" fontId="20" fillId="0" borderId="750">
      <alignment horizontal="left" vertical="center"/>
    </xf>
    <xf numFmtId="0" fontId="413" fillId="73" borderId="782" applyNumberFormat="0" applyAlignment="0" applyProtection="0">
      <alignment vertical="center"/>
    </xf>
    <xf numFmtId="0" fontId="263" fillId="61" borderId="831" applyNumberFormat="0" applyAlignment="0" applyProtection="0"/>
    <xf numFmtId="0" fontId="20" fillId="0" borderId="750">
      <alignment horizontal="left" vertical="center"/>
    </xf>
    <xf numFmtId="0" fontId="20" fillId="0" borderId="750">
      <alignment horizontal="left" vertical="center"/>
    </xf>
    <xf numFmtId="0" fontId="20" fillId="0" borderId="750">
      <alignment horizontal="left" vertical="center"/>
    </xf>
    <xf numFmtId="0" fontId="20" fillId="0" borderId="750">
      <alignment horizontal="left" vertical="center"/>
    </xf>
    <xf numFmtId="0" fontId="20" fillId="0" borderId="750">
      <alignment horizontal="left" vertical="center"/>
    </xf>
    <xf numFmtId="0" fontId="20" fillId="0" borderId="750">
      <alignment horizontal="left" vertical="center"/>
    </xf>
    <xf numFmtId="0" fontId="20" fillId="0" borderId="750">
      <alignment horizontal="left" vertical="center"/>
    </xf>
    <xf numFmtId="245" fontId="20" fillId="0" borderId="750">
      <alignment horizontal="left" vertical="center"/>
    </xf>
    <xf numFmtId="245" fontId="20" fillId="0" borderId="750">
      <alignment horizontal="left" vertical="center"/>
    </xf>
    <xf numFmtId="0" fontId="108" fillId="0" borderId="758">
      <alignment vertical="justify" wrapText="1"/>
    </xf>
    <xf numFmtId="0" fontId="263" fillId="61" borderId="754" applyNumberFormat="0" applyAlignment="0" applyProtection="0"/>
    <xf numFmtId="0" fontId="274" fillId="61" borderId="755" applyNumberFormat="0" applyAlignment="0" applyProtection="0"/>
    <xf numFmtId="0" fontId="406" fillId="86" borderId="754" applyNumberFormat="0" applyAlignment="0" applyProtection="0">
      <alignment vertical="center"/>
    </xf>
    <xf numFmtId="0" fontId="412" fillId="0" borderId="759" applyNumberFormat="0" applyFill="0" applyAlignment="0" applyProtection="0">
      <alignment vertical="center"/>
    </xf>
    <xf numFmtId="0" fontId="413" fillId="73" borderId="754" applyNumberFormat="0" applyAlignment="0" applyProtection="0">
      <alignment vertical="center"/>
    </xf>
    <xf numFmtId="0" fontId="419" fillId="86" borderId="755" applyNumberFormat="0" applyAlignment="0" applyProtection="0">
      <alignment vertical="center"/>
    </xf>
    <xf numFmtId="245" fontId="20" fillId="0" borderId="757">
      <alignment horizontal="left" vertical="center"/>
    </xf>
    <xf numFmtId="0" fontId="377" fillId="86" borderId="754" applyNumberFormat="0" applyAlignment="0" applyProtection="0"/>
    <xf numFmtId="0" fontId="396" fillId="86" borderId="755" applyNumberFormat="0" applyAlignment="0" applyProtection="0"/>
    <xf numFmtId="245" fontId="20" fillId="0" borderId="757">
      <alignment horizontal="left" vertical="center"/>
    </xf>
    <xf numFmtId="0" fontId="396" fillId="86" borderId="783" applyNumberFormat="0" applyAlignment="0" applyProtection="0"/>
    <xf numFmtId="0" fontId="20" fillId="0" borderId="806">
      <alignment horizontal="left" vertical="center"/>
    </xf>
    <xf numFmtId="0" fontId="396" fillId="86" borderId="769" applyNumberFormat="0" applyAlignment="0" applyProtection="0"/>
    <xf numFmtId="0" fontId="20" fillId="0" borderId="757">
      <alignment horizontal="left" vertical="center"/>
    </xf>
    <xf numFmtId="0" fontId="20" fillId="0" borderId="757">
      <alignment horizontal="left" vertical="center"/>
    </xf>
    <xf numFmtId="0" fontId="20" fillId="0" borderId="757">
      <alignment horizontal="left" vertical="center"/>
    </xf>
    <xf numFmtId="0" fontId="20" fillId="0" borderId="757">
      <alignment horizontal="left" vertical="center"/>
    </xf>
    <xf numFmtId="0" fontId="20" fillId="0" borderId="757">
      <alignment horizontal="left" vertical="center"/>
    </xf>
    <xf numFmtId="0" fontId="20" fillId="0" borderId="757">
      <alignment horizontal="left" vertical="center"/>
    </xf>
    <xf numFmtId="0" fontId="20" fillId="0" borderId="757">
      <alignment horizontal="left" vertical="center"/>
    </xf>
    <xf numFmtId="245" fontId="20" fillId="0" borderId="757">
      <alignment horizontal="left" vertical="center"/>
    </xf>
    <xf numFmtId="245" fontId="20" fillId="0" borderId="757">
      <alignment horizontal="left" vertical="center"/>
    </xf>
    <xf numFmtId="0" fontId="108" fillId="0" borderId="764">
      <alignment vertical="justify" wrapText="1"/>
    </xf>
    <xf numFmtId="0" fontId="274" fillId="61" borderId="761" applyNumberFormat="0" applyAlignment="0" applyProtection="0"/>
    <xf numFmtId="0" fontId="419" fillId="86" borderId="818" applyNumberFormat="0" applyAlignment="0" applyProtection="0">
      <alignment vertical="center"/>
    </xf>
    <xf numFmtId="0" fontId="274" fillId="61" borderId="825" applyNumberFormat="0" applyAlignment="0" applyProtection="0"/>
    <xf numFmtId="0" fontId="412" fillId="0" borderId="765" applyNumberFormat="0" applyFill="0" applyAlignment="0" applyProtection="0">
      <alignment vertical="center"/>
    </xf>
    <xf numFmtId="0" fontId="419" fillId="86" borderId="761" applyNumberFormat="0" applyAlignment="0" applyProtection="0">
      <alignment vertical="center"/>
    </xf>
    <xf numFmtId="245" fontId="20" fillId="0" borderId="763">
      <alignment horizontal="left" vertical="center"/>
    </xf>
    <xf numFmtId="0" fontId="396" fillId="86" borderId="761" applyNumberFormat="0" applyAlignment="0" applyProtection="0"/>
    <xf numFmtId="245" fontId="20" fillId="0" borderId="763">
      <alignment horizontal="left" vertical="center"/>
    </xf>
    <xf numFmtId="0" fontId="20" fillId="0" borderId="763">
      <alignment horizontal="left" vertical="center"/>
    </xf>
    <xf numFmtId="0" fontId="20" fillId="0" borderId="763">
      <alignment horizontal="left" vertical="center"/>
    </xf>
    <xf numFmtId="0" fontId="20" fillId="0" borderId="763">
      <alignment horizontal="left" vertical="center"/>
    </xf>
    <xf numFmtId="0" fontId="20" fillId="0" borderId="763">
      <alignment horizontal="left" vertical="center"/>
    </xf>
    <xf numFmtId="0" fontId="20" fillId="0" borderId="763">
      <alignment horizontal="left" vertical="center"/>
    </xf>
    <xf numFmtId="0" fontId="20" fillId="0" borderId="763">
      <alignment horizontal="left" vertical="center"/>
    </xf>
    <xf numFmtId="0" fontId="20" fillId="0" borderId="763">
      <alignment horizontal="left" vertical="center"/>
    </xf>
    <xf numFmtId="245" fontId="20" fillId="0" borderId="763">
      <alignment horizontal="left" vertical="center"/>
    </xf>
    <xf numFmtId="245" fontId="20" fillId="0" borderId="763">
      <alignment horizontal="left" vertical="center"/>
    </xf>
    <xf numFmtId="0" fontId="8" fillId="52" borderId="768" applyNumberFormat="0" applyFont="0" applyAlignment="0" applyProtection="0"/>
    <xf numFmtId="0" fontId="406" fillId="86" borderId="767" applyNumberFormat="0" applyAlignment="0" applyProtection="0">
      <alignment vertical="center"/>
    </xf>
    <xf numFmtId="0" fontId="8" fillId="87" borderId="768" applyNumberFormat="0" applyFont="0" applyAlignment="0" applyProtection="0">
      <alignment vertical="center"/>
    </xf>
    <xf numFmtId="0" fontId="412" fillId="0" borderId="773" applyNumberFormat="0" applyFill="0" applyAlignment="0" applyProtection="0">
      <alignment vertical="center"/>
    </xf>
    <xf numFmtId="0" fontId="413" fillId="73" borderId="767" applyNumberFormat="0" applyAlignment="0" applyProtection="0">
      <alignment vertical="center"/>
    </xf>
    <xf numFmtId="0" fontId="419" fillId="86" borderId="769" applyNumberFormat="0" applyAlignment="0" applyProtection="0">
      <alignment vertical="center"/>
    </xf>
    <xf numFmtId="245" fontId="20" fillId="0" borderId="771">
      <alignment horizontal="left" vertical="center"/>
    </xf>
    <xf numFmtId="0" fontId="377" fillId="86" borderId="767" applyNumberFormat="0" applyAlignment="0" applyProtection="0"/>
    <xf numFmtId="0" fontId="349" fillId="87" borderId="768" applyNumberFormat="0" applyFont="0" applyAlignment="0" applyProtection="0"/>
    <xf numFmtId="0" fontId="396" fillId="86" borderId="769" applyNumberFormat="0" applyAlignment="0" applyProtection="0"/>
    <xf numFmtId="245" fontId="20" fillId="0" borderId="771">
      <alignment horizontal="left" vertical="center"/>
    </xf>
    <xf numFmtId="0" fontId="108" fillId="0" borderId="792">
      <alignment vertical="justify" wrapText="1"/>
    </xf>
    <xf numFmtId="0" fontId="20" fillId="0" borderId="771">
      <alignment horizontal="left" vertical="center"/>
    </xf>
    <xf numFmtId="0" fontId="20" fillId="0" borderId="771">
      <alignment horizontal="left" vertical="center"/>
    </xf>
    <xf numFmtId="0" fontId="20" fillId="0" borderId="771">
      <alignment horizontal="left" vertical="center"/>
    </xf>
    <xf numFmtId="0" fontId="20" fillId="0" borderId="771">
      <alignment horizontal="left" vertical="center"/>
    </xf>
    <xf numFmtId="0" fontId="20" fillId="0" borderId="771">
      <alignment horizontal="left" vertical="center"/>
    </xf>
    <xf numFmtId="0" fontId="20" fillId="0" borderId="771">
      <alignment horizontal="left" vertical="center"/>
    </xf>
    <xf numFmtId="0" fontId="20" fillId="0" borderId="771">
      <alignment horizontal="left" vertical="center"/>
    </xf>
    <xf numFmtId="245" fontId="20" fillId="0" borderId="771">
      <alignment horizontal="left" vertical="center"/>
    </xf>
    <xf numFmtId="245" fontId="20" fillId="0" borderId="771">
      <alignment horizontal="left" vertical="center"/>
    </xf>
    <xf numFmtId="0" fontId="377" fillId="86" borderId="775" applyNumberFormat="0" applyAlignment="0" applyProtection="0"/>
    <xf numFmtId="0" fontId="396" fillId="86" borderId="776" applyNumberFormat="0" applyAlignment="0" applyProtection="0"/>
    <xf numFmtId="37" fontId="108" fillId="0" borderId="774" applyAlignment="0"/>
    <xf numFmtId="3" fontId="9" fillId="2" borderId="777" applyNumberFormat="0" applyFont="0" applyFill="0" applyBorder="0" applyAlignment="0" applyProtection="0">
      <alignment horizontal="center" vertical="center" wrapText="1"/>
    </xf>
    <xf numFmtId="0" fontId="108" fillId="0" borderId="779">
      <alignment vertical="justify" wrapText="1"/>
    </xf>
    <xf numFmtId="0" fontId="263" fillId="61" borderId="775" applyNumberFormat="0" applyAlignment="0" applyProtection="0"/>
    <xf numFmtId="0" fontId="274" fillId="61" borderId="776" applyNumberFormat="0" applyAlignment="0" applyProtection="0"/>
    <xf numFmtId="0" fontId="406" fillId="86" borderId="775" applyNumberFormat="0" applyAlignment="0" applyProtection="0">
      <alignment vertical="center"/>
    </xf>
    <xf numFmtId="0" fontId="412" fillId="0" borderId="780" applyNumberFormat="0" applyFill="0" applyAlignment="0" applyProtection="0">
      <alignment vertical="center"/>
    </xf>
    <xf numFmtId="0" fontId="413" fillId="73" borderId="775" applyNumberFormat="0" applyAlignment="0" applyProtection="0">
      <alignment vertical="center"/>
    </xf>
    <xf numFmtId="0" fontId="419" fillId="86" borderId="776" applyNumberFormat="0" applyAlignment="0" applyProtection="0">
      <alignment vertical="center"/>
    </xf>
    <xf numFmtId="245" fontId="20" fillId="0" borderId="778">
      <alignment horizontal="left" vertical="center"/>
    </xf>
    <xf numFmtId="0" fontId="377" fillId="86" borderId="775" applyNumberFormat="0" applyAlignment="0" applyProtection="0"/>
    <xf numFmtId="0" fontId="396" fillId="86" borderId="776" applyNumberFormat="0" applyAlignment="0" applyProtection="0"/>
    <xf numFmtId="245" fontId="20" fillId="0" borderId="778">
      <alignment horizontal="left" vertical="center"/>
    </xf>
    <xf numFmtId="0" fontId="8" fillId="52" borderId="803" applyNumberFormat="0" applyFont="0" applyAlignment="0" applyProtection="0"/>
    <xf numFmtId="0" fontId="20" fillId="0" borderId="778">
      <alignment horizontal="left" vertical="center"/>
    </xf>
    <xf numFmtId="0" fontId="20" fillId="0" borderId="778">
      <alignment horizontal="left" vertical="center"/>
    </xf>
    <xf numFmtId="0" fontId="20" fillId="0" borderId="778">
      <alignment horizontal="left" vertical="center"/>
    </xf>
    <xf numFmtId="0" fontId="20" fillId="0" borderId="778">
      <alignment horizontal="left" vertical="center"/>
    </xf>
    <xf numFmtId="0" fontId="20" fillId="0" borderId="778">
      <alignment horizontal="left" vertical="center"/>
    </xf>
    <xf numFmtId="0" fontId="20" fillId="0" borderId="778">
      <alignment horizontal="left" vertical="center"/>
    </xf>
    <xf numFmtId="0" fontId="20" fillId="0" borderId="778">
      <alignment horizontal="left" vertical="center"/>
    </xf>
    <xf numFmtId="245" fontId="20" fillId="0" borderId="778">
      <alignment horizontal="left" vertical="center"/>
    </xf>
    <xf numFmtId="245" fontId="20" fillId="0" borderId="778">
      <alignment horizontal="left" vertical="center"/>
    </xf>
    <xf numFmtId="0" fontId="108" fillId="0" borderId="786">
      <alignment vertical="justify" wrapText="1"/>
    </xf>
    <xf numFmtId="0" fontId="263" fillId="61" borderId="782" applyNumberFormat="0" applyAlignment="0" applyProtection="0"/>
    <xf numFmtId="0" fontId="274" fillId="61" borderId="783" applyNumberFormat="0" applyAlignment="0" applyProtection="0"/>
    <xf numFmtId="0" fontId="406" fillId="86" borderId="782" applyNumberFormat="0" applyAlignment="0" applyProtection="0">
      <alignment vertical="center"/>
    </xf>
    <xf numFmtId="0" fontId="412" fillId="0" borderId="787" applyNumberFormat="0" applyFill="0" applyAlignment="0" applyProtection="0">
      <alignment vertical="center"/>
    </xf>
    <xf numFmtId="0" fontId="413" fillId="73" borderId="782" applyNumberFormat="0" applyAlignment="0" applyProtection="0">
      <alignment vertical="center"/>
    </xf>
    <xf numFmtId="0" fontId="419" fillId="86" borderId="783" applyNumberFormat="0" applyAlignment="0" applyProtection="0">
      <alignment vertical="center"/>
    </xf>
    <xf numFmtId="245" fontId="20" fillId="0" borderId="785">
      <alignment horizontal="left" vertical="center"/>
    </xf>
    <xf numFmtId="0" fontId="377" fillId="86" borderId="782" applyNumberFormat="0" applyAlignment="0" applyProtection="0"/>
    <xf numFmtId="0" fontId="396" fillId="86" borderId="783" applyNumberFormat="0" applyAlignment="0" applyProtection="0"/>
    <xf numFmtId="245" fontId="20" fillId="0" borderId="785">
      <alignment horizontal="left" vertical="center"/>
    </xf>
    <xf numFmtId="37" fontId="108" fillId="0" borderId="823" applyAlignment="0"/>
    <xf numFmtId="0" fontId="412" fillId="0" borderId="829" applyNumberFormat="0" applyFill="0" applyAlignment="0" applyProtection="0">
      <alignment vertical="center"/>
    </xf>
    <xf numFmtId="0" fontId="20" fillId="0" borderId="785">
      <alignment horizontal="left" vertical="center"/>
    </xf>
    <xf numFmtId="0" fontId="20" fillId="0" borderId="785">
      <alignment horizontal="left" vertical="center"/>
    </xf>
    <xf numFmtId="0" fontId="20" fillId="0" borderId="785">
      <alignment horizontal="left" vertical="center"/>
    </xf>
    <xf numFmtId="0" fontId="20" fillId="0" borderId="785">
      <alignment horizontal="left" vertical="center"/>
    </xf>
    <xf numFmtId="0" fontId="20" fillId="0" borderId="785">
      <alignment horizontal="left" vertical="center"/>
    </xf>
    <xf numFmtId="0" fontId="20" fillId="0" borderId="785">
      <alignment horizontal="left" vertical="center"/>
    </xf>
    <xf numFmtId="0" fontId="20" fillId="0" borderId="785">
      <alignment horizontal="left" vertical="center"/>
    </xf>
    <xf numFmtId="245" fontId="20" fillId="0" borderId="785">
      <alignment horizontal="left" vertical="center"/>
    </xf>
    <xf numFmtId="245" fontId="20" fillId="0" borderId="785">
      <alignment horizontal="left" vertical="center"/>
    </xf>
    <xf numFmtId="0" fontId="108" fillId="0" borderId="792">
      <alignment vertical="justify" wrapText="1"/>
    </xf>
    <xf numFmtId="0" fontId="274" fillId="61" borderId="789" applyNumberFormat="0" applyAlignment="0" applyProtection="0"/>
    <xf numFmtId="0" fontId="396" fillId="86" borderId="796" applyNumberFormat="0" applyAlignment="0" applyProtection="0"/>
    <xf numFmtId="0" fontId="412" fillId="0" borderId="793" applyNumberFormat="0" applyFill="0" applyAlignment="0" applyProtection="0">
      <alignment vertical="center"/>
    </xf>
    <xf numFmtId="0" fontId="419" fillId="86" borderId="789" applyNumberFormat="0" applyAlignment="0" applyProtection="0">
      <alignment vertical="center"/>
    </xf>
    <xf numFmtId="245" fontId="20" fillId="0" borderId="791">
      <alignment horizontal="left" vertical="center"/>
    </xf>
    <xf numFmtId="0" fontId="396" fillId="86" borderId="789" applyNumberFormat="0" applyAlignment="0" applyProtection="0"/>
    <xf numFmtId="245" fontId="20" fillId="0" borderId="791">
      <alignment horizontal="left" vertical="center"/>
    </xf>
    <xf numFmtId="0" fontId="419" fillId="86" borderId="796" applyNumberFormat="0" applyAlignment="0" applyProtection="0">
      <alignment vertical="center"/>
    </xf>
    <xf numFmtId="0" fontId="20" fillId="0" borderId="791">
      <alignment horizontal="left" vertical="center"/>
    </xf>
    <xf numFmtId="0" fontId="20" fillId="0" borderId="791">
      <alignment horizontal="left" vertical="center"/>
    </xf>
    <xf numFmtId="0" fontId="20" fillId="0" borderId="791">
      <alignment horizontal="left" vertical="center"/>
    </xf>
    <xf numFmtId="0" fontId="20" fillId="0" borderId="791">
      <alignment horizontal="left" vertical="center"/>
    </xf>
    <xf numFmtId="0" fontId="20" fillId="0" borderId="791">
      <alignment horizontal="left" vertical="center"/>
    </xf>
    <xf numFmtId="0" fontId="20" fillId="0" borderId="791">
      <alignment horizontal="left" vertical="center"/>
    </xf>
    <xf numFmtId="0" fontId="20" fillId="0" borderId="791">
      <alignment horizontal="left" vertical="center"/>
    </xf>
    <xf numFmtId="245" fontId="20" fillId="0" borderId="791">
      <alignment horizontal="left" vertical="center"/>
    </xf>
    <xf numFmtId="245" fontId="20" fillId="0" borderId="791">
      <alignment horizontal="left" vertical="center"/>
    </xf>
    <xf numFmtId="0" fontId="20" fillId="0" borderId="813">
      <alignment horizontal="left" vertical="center"/>
    </xf>
    <xf numFmtId="0" fontId="20" fillId="0" borderId="798">
      <alignment horizontal="left" vertical="center"/>
    </xf>
    <xf numFmtId="0" fontId="20" fillId="0" borderId="798">
      <alignment horizontal="left" vertical="center"/>
    </xf>
    <xf numFmtId="0" fontId="20" fillId="0" borderId="798">
      <alignment horizontal="left" vertical="center"/>
    </xf>
    <xf numFmtId="0" fontId="20" fillId="0" borderId="798">
      <alignment horizontal="left" vertical="center"/>
    </xf>
    <xf numFmtId="0" fontId="20" fillId="0" borderId="798">
      <alignment horizontal="left" vertical="center"/>
    </xf>
    <xf numFmtId="245" fontId="20" fillId="0" borderId="798">
      <alignment horizontal="left" vertical="center"/>
    </xf>
    <xf numFmtId="245" fontId="20" fillId="0" borderId="798">
      <alignment horizontal="left" vertical="center"/>
    </xf>
    <xf numFmtId="0" fontId="108" fillId="0" borderId="807">
      <alignment vertical="justify" wrapText="1"/>
    </xf>
    <xf numFmtId="0" fontId="263" fillId="61" borderId="802" applyNumberFormat="0" applyAlignment="0" applyProtection="0"/>
    <xf numFmtId="0" fontId="274" fillId="61" borderId="804" applyNumberFormat="0" applyAlignment="0" applyProtection="0"/>
    <xf numFmtId="0" fontId="8" fillId="52" borderId="803" applyNumberFormat="0" applyFont="0" applyAlignment="0" applyProtection="0"/>
    <xf numFmtId="0" fontId="406" fillId="86" borderId="802" applyNumberFormat="0" applyAlignment="0" applyProtection="0">
      <alignment vertical="center"/>
    </xf>
    <xf numFmtId="0" fontId="8" fillId="87" borderId="803" applyNumberFormat="0" applyFont="0" applyAlignment="0" applyProtection="0">
      <alignment vertical="center"/>
    </xf>
    <xf numFmtId="0" fontId="412" fillId="0" borderId="808" applyNumberFormat="0" applyFill="0" applyAlignment="0" applyProtection="0">
      <alignment vertical="center"/>
    </xf>
    <xf numFmtId="0" fontId="413" fillId="73" borderId="802" applyNumberFormat="0" applyAlignment="0" applyProtection="0">
      <alignment vertical="center"/>
    </xf>
    <xf numFmtId="0" fontId="419" fillId="86" borderId="804" applyNumberFormat="0" applyAlignment="0" applyProtection="0">
      <alignment vertical="center"/>
    </xf>
    <xf numFmtId="245" fontId="20" fillId="0" borderId="806">
      <alignment horizontal="left" vertical="center"/>
    </xf>
    <xf numFmtId="0" fontId="377" fillId="86" borderId="802" applyNumberFormat="0" applyAlignment="0" applyProtection="0"/>
    <xf numFmtId="0" fontId="349" fillId="87" borderId="803" applyNumberFormat="0" applyFont="0" applyAlignment="0" applyProtection="0"/>
    <xf numFmtId="0" fontId="396" fillId="86" borderId="804" applyNumberFormat="0" applyAlignment="0" applyProtection="0"/>
    <xf numFmtId="245" fontId="20" fillId="0" borderId="806">
      <alignment horizontal="left" vertical="center"/>
    </xf>
    <xf numFmtId="0" fontId="20" fillId="0" borderId="806">
      <alignment horizontal="left" vertical="center"/>
    </xf>
    <xf numFmtId="0" fontId="20" fillId="0" borderId="806">
      <alignment horizontal="left" vertical="center"/>
    </xf>
    <xf numFmtId="0" fontId="20" fillId="0" borderId="806">
      <alignment horizontal="left" vertical="center"/>
    </xf>
    <xf numFmtId="0" fontId="20" fillId="0" borderId="806">
      <alignment horizontal="left" vertical="center"/>
    </xf>
    <xf numFmtId="0" fontId="20" fillId="0" borderId="806">
      <alignment horizontal="left" vertical="center"/>
    </xf>
    <xf numFmtId="0" fontId="20" fillId="0" borderId="806">
      <alignment horizontal="left" vertical="center"/>
    </xf>
    <xf numFmtId="0" fontId="20" fillId="0" borderId="806">
      <alignment horizontal="left" vertical="center"/>
    </xf>
    <xf numFmtId="245" fontId="20" fillId="0" borderId="806">
      <alignment horizontal="left" vertical="center"/>
    </xf>
    <xf numFmtId="245" fontId="20" fillId="0" borderId="806">
      <alignment horizontal="left" vertical="center"/>
    </xf>
    <xf numFmtId="0" fontId="377" fillId="86" borderId="810" applyNumberFormat="0" applyAlignment="0" applyProtection="0"/>
    <xf numFmtId="0" fontId="396" fillId="86" borderId="811" applyNumberFormat="0" applyAlignment="0" applyProtection="0"/>
    <xf numFmtId="37" fontId="108" fillId="0" borderId="809" applyAlignment="0"/>
    <xf numFmtId="3" fontId="9" fillId="2" borderId="812" applyNumberFormat="0" applyFont="0" applyFill="0" applyBorder="0" applyAlignment="0" applyProtection="0">
      <alignment horizontal="center" vertical="center" wrapText="1"/>
    </xf>
    <xf numFmtId="0" fontId="108" fillId="0" borderId="814">
      <alignment vertical="justify" wrapText="1"/>
    </xf>
    <xf numFmtId="0" fontId="263" fillId="61" borderId="810" applyNumberFormat="0" applyAlignment="0" applyProtection="0"/>
    <xf numFmtId="0" fontId="274" fillId="61" borderId="811" applyNumberFormat="0" applyAlignment="0" applyProtection="0"/>
    <xf numFmtId="0" fontId="406" fillId="86" borderId="810" applyNumberFormat="0" applyAlignment="0" applyProtection="0">
      <alignment vertical="center"/>
    </xf>
    <xf numFmtId="0" fontId="412" fillId="0" borderId="815" applyNumberFormat="0" applyFill="0" applyAlignment="0" applyProtection="0">
      <alignment vertical="center"/>
    </xf>
    <xf numFmtId="0" fontId="413" fillId="73" borderId="810" applyNumberFormat="0" applyAlignment="0" applyProtection="0">
      <alignment vertical="center"/>
    </xf>
    <xf numFmtId="0" fontId="419" fillId="86" borderId="811" applyNumberFormat="0" applyAlignment="0" applyProtection="0">
      <alignment vertical="center"/>
    </xf>
    <xf numFmtId="245" fontId="20" fillId="0" borderId="813">
      <alignment horizontal="left" vertical="center"/>
    </xf>
    <xf numFmtId="0" fontId="377" fillId="86" borderId="810" applyNumberFormat="0" applyAlignment="0" applyProtection="0"/>
    <xf numFmtId="0" fontId="396" fillId="86" borderId="811" applyNumberFormat="0" applyAlignment="0" applyProtection="0"/>
    <xf numFmtId="245" fontId="20" fillId="0" borderId="813">
      <alignment horizontal="left" vertical="center"/>
    </xf>
    <xf numFmtId="0" fontId="20" fillId="0" borderId="813">
      <alignment horizontal="left" vertical="center"/>
    </xf>
    <xf numFmtId="0" fontId="20" fillId="0" borderId="813">
      <alignment horizontal="left" vertical="center"/>
    </xf>
    <xf numFmtId="0" fontId="20" fillId="0" borderId="813">
      <alignment horizontal="left" vertical="center"/>
    </xf>
    <xf numFmtId="0" fontId="20" fillId="0" borderId="813">
      <alignment horizontal="left" vertical="center"/>
    </xf>
    <xf numFmtId="0" fontId="20" fillId="0" borderId="813">
      <alignment horizontal="left" vertical="center"/>
    </xf>
    <xf numFmtId="0" fontId="20" fillId="0" borderId="813">
      <alignment horizontal="left" vertical="center"/>
    </xf>
    <xf numFmtId="0" fontId="20" fillId="0" borderId="813">
      <alignment horizontal="left" vertical="center"/>
    </xf>
    <xf numFmtId="245" fontId="20" fillId="0" borderId="813">
      <alignment horizontal="left" vertical="center"/>
    </xf>
    <xf numFmtId="245" fontId="20" fillId="0" borderId="813">
      <alignment horizontal="left" vertical="center"/>
    </xf>
    <xf numFmtId="0" fontId="108" fillId="0" borderId="821">
      <alignment vertical="justify" wrapText="1"/>
    </xf>
    <xf numFmtId="0" fontId="263" fillId="61" borderId="817" applyNumberFormat="0" applyAlignment="0" applyProtection="0"/>
    <xf numFmtId="0" fontId="274" fillId="61" borderId="818" applyNumberFormat="0" applyAlignment="0" applyProtection="0"/>
    <xf numFmtId="0" fontId="406" fillId="86" borderId="817" applyNumberFormat="0" applyAlignment="0" applyProtection="0">
      <alignment vertical="center"/>
    </xf>
    <xf numFmtId="0" fontId="412" fillId="0" borderId="822" applyNumberFormat="0" applyFill="0" applyAlignment="0" applyProtection="0">
      <alignment vertical="center"/>
    </xf>
    <xf numFmtId="0" fontId="413" fillId="73" borderId="817" applyNumberFormat="0" applyAlignment="0" applyProtection="0">
      <alignment vertical="center"/>
    </xf>
    <xf numFmtId="0" fontId="419" fillId="86" borderId="818" applyNumberFormat="0" applyAlignment="0" applyProtection="0">
      <alignment vertical="center"/>
    </xf>
    <xf numFmtId="245" fontId="20" fillId="0" borderId="820">
      <alignment horizontal="left" vertical="center"/>
    </xf>
    <xf numFmtId="0" fontId="377" fillId="86" borderId="817" applyNumberFormat="0" applyAlignment="0" applyProtection="0"/>
    <xf numFmtId="0" fontId="396" fillId="86" borderId="818" applyNumberFormat="0" applyAlignment="0" applyProtection="0"/>
    <xf numFmtId="245" fontId="20" fillId="0" borderId="820">
      <alignment horizontal="left" vertical="center"/>
    </xf>
    <xf numFmtId="0" fontId="406" fillId="86" borderId="831" applyNumberFormat="0" applyAlignment="0" applyProtection="0">
      <alignment vertical="center"/>
    </xf>
    <xf numFmtId="0" fontId="20" fillId="0" borderId="820">
      <alignment horizontal="left" vertical="center"/>
    </xf>
    <xf numFmtId="0" fontId="20" fillId="0" borderId="820">
      <alignment horizontal="left" vertical="center"/>
    </xf>
    <xf numFmtId="0" fontId="20" fillId="0" borderId="820">
      <alignment horizontal="left" vertical="center"/>
    </xf>
    <xf numFmtId="0" fontId="20" fillId="0" borderId="820">
      <alignment horizontal="left" vertical="center"/>
    </xf>
    <xf numFmtId="0" fontId="20" fillId="0" borderId="820">
      <alignment horizontal="left" vertical="center"/>
    </xf>
    <xf numFmtId="0" fontId="20" fillId="0" borderId="820">
      <alignment horizontal="left" vertical="center"/>
    </xf>
    <xf numFmtId="0" fontId="20" fillId="0" borderId="820">
      <alignment horizontal="left" vertical="center"/>
    </xf>
    <xf numFmtId="245" fontId="20" fillId="0" borderId="820">
      <alignment horizontal="left" vertical="center"/>
    </xf>
    <xf numFmtId="245" fontId="20" fillId="0" borderId="820">
      <alignment horizontal="left" vertical="center"/>
    </xf>
    <xf numFmtId="0" fontId="108" fillId="0" borderId="828">
      <alignment vertical="justify" wrapText="1"/>
    </xf>
    <xf numFmtId="0" fontId="263" fillId="61" borderId="824" applyNumberFormat="0" applyAlignment="0" applyProtection="0"/>
    <xf numFmtId="0" fontId="274" fillId="61" borderId="825" applyNumberFormat="0" applyAlignment="0" applyProtection="0"/>
    <xf numFmtId="0" fontId="406" fillId="86" borderId="824" applyNumberFormat="0" applyAlignment="0" applyProtection="0">
      <alignment vertical="center"/>
    </xf>
    <xf numFmtId="0" fontId="412" fillId="0" borderId="829" applyNumberFormat="0" applyFill="0" applyAlignment="0" applyProtection="0">
      <alignment vertical="center"/>
    </xf>
    <xf numFmtId="0" fontId="413" fillId="73" borderId="824" applyNumberFormat="0" applyAlignment="0" applyProtection="0">
      <alignment vertical="center"/>
    </xf>
    <xf numFmtId="0" fontId="419" fillId="86" borderId="825" applyNumberFormat="0" applyAlignment="0" applyProtection="0">
      <alignment vertical="center"/>
    </xf>
    <xf numFmtId="245" fontId="20" fillId="0" borderId="827">
      <alignment horizontal="left" vertical="center"/>
    </xf>
    <xf numFmtId="0" fontId="377" fillId="86" borderId="824" applyNumberFormat="0" applyAlignment="0" applyProtection="0"/>
    <xf numFmtId="0" fontId="396" fillId="86" borderId="825" applyNumberFormat="0" applyAlignment="0" applyProtection="0"/>
    <xf numFmtId="245" fontId="20" fillId="0" borderId="827">
      <alignment horizontal="left" vertical="center"/>
    </xf>
    <xf numFmtId="0" fontId="20" fillId="0" borderId="827">
      <alignment horizontal="left" vertical="center"/>
    </xf>
    <xf numFmtId="0" fontId="20" fillId="0" borderId="827">
      <alignment horizontal="left" vertical="center"/>
    </xf>
    <xf numFmtId="0" fontId="20" fillId="0" borderId="827">
      <alignment horizontal="left" vertical="center"/>
    </xf>
    <xf numFmtId="0" fontId="20" fillId="0" borderId="827">
      <alignment horizontal="left" vertical="center"/>
    </xf>
    <xf numFmtId="0" fontId="20" fillId="0" borderId="827">
      <alignment horizontal="left" vertical="center"/>
    </xf>
    <xf numFmtId="0" fontId="20" fillId="0" borderId="827">
      <alignment horizontal="left" vertical="center"/>
    </xf>
    <xf numFmtId="0" fontId="20" fillId="0" borderId="827">
      <alignment horizontal="left" vertical="center"/>
    </xf>
    <xf numFmtId="245" fontId="20" fillId="0" borderId="827">
      <alignment horizontal="left" vertical="center"/>
    </xf>
    <xf numFmtId="245" fontId="20" fillId="0" borderId="827">
      <alignment horizontal="left" vertical="center"/>
    </xf>
    <xf numFmtId="0" fontId="108" fillId="0" borderId="835">
      <alignment vertical="justify" wrapText="1"/>
    </xf>
    <xf numFmtId="0" fontId="263" fillId="61" borderId="831" applyNumberFormat="0" applyAlignment="0" applyProtection="0"/>
    <xf numFmtId="0" fontId="274" fillId="61" borderId="832" applyNumberFormat="0" applyAlignment="0" applyProtection="0"/>
    <xf numFmtId="0" fontId="406" fillId="86" borderId="831" applyNumberFormat="0" applyAlignment="0" applyProtection="0">
      <alignment vertical="center"/>
    </xf>
    <xf numFmtId="0" fontId="412" fillId="0" borderId="836" applyNumberFormat="0" applyFill="0" applyAlignment="0" applyProtection="0">
      <alignment vertical="center"/>
    </xf>
    <xf numFmtId="0" fontId="413" fillId="73" borderId="831" applyNumberFormat="0" applyAlignment="0" applyProtection="0">
      <alignment vertical="center"/>
    </xf>
    <xf numFmtId="0" fontId="419" fillId="86" borderId="832" applyNumberFormat="0" applyAlignment="0" applyProtection="0">
      <alignment vertical="center"/>
    </xf>
    <xf numFmtId="245" fontId="20" fillId="0" borderId="834">
      <alignment horizontal="left" vertical="center"/>
    </xf>
    <xf numFmtId="0" fontId="377" fillId="86" borderId="831" applyNumberFormat="0" applyAlignment="0" applyProtection="0"/>
    <xf numFmtId="0" fontId="396" fillId="86" borderId="832" applyNumberFormat="0" applyAlignment="0" applyProtection="0"/>
    <xf numFmtId="245" fontId="20" fillId="0" borderId="834">
      <alignment horizontal="left" vertical="center"/>
    </xf>
    <xf numFmtId="0" fontId="20" fillId="0" borderId="834">
      <alignment horizontal="left" vertical="center"/>
    </xf>
    <xf numFmtId="0" fontId="20" fillId="0" borderId="834">
      <alignment horizontal="left" vertical="center"/>
    </xf>
    <xf numFmtId="0" fontId="20" fillId="0" borderId="834">
      <alignment horizontal="left" vertical="center"/>
    </xf>
    <xf numFmtId="0" fontId="20" fillId="0" borderId="834">
      <alignment horizontal="left" vertical="center"/>
    </xf>
    <xf numFmtId="0" fontId="20" fillId="0" borderId="834">
      <alignment horizontal="left" vertical="center"/>
    </xf>
    <xf numFmtId="0" fontId="20" fillId="0" borderId="834">
      <alignment horizontal="left" vertical="center"/>
    </xf>
    <xf numFmtId="0" fontId="20" fillId="0" borderId="834">
      <alignment horizontal="left" vertical="center"/>
    </xf>
    <xf numFmtId="245" fontId="20" fillId="0" borderId="834">
      <alignment horizontal="left" vertical="center"/>
    </xf>
    <xf numFmtId="245" fontId="20" fillId="0" borderId="834">
      <alignment horizontal="left" vertical="center"/>
    </xf>
    <xf numFmtId="0" fontId="20" fillId="0" borderId="841">
      <alignment horizontal="left" vertical="center"/>
    </xf>
    <xf numFmtId="0" fontId="20" fillId="0" borderId="841">
      <alignment horizontal="left" vertical="center"/>
    </xf>
    <xf numFmtId="0" fontId="20" fillId="0" borderId="841">
      <alignment horizontal="left" vertical="center"/>
    </xf>
    <xf numFmtId="0" fontId="20" fillId="0" borderId="841">
      <alignment horizontal="left" vertical="center"/>
    </xf>
    <xf numFmtId="0" fontId="20" fillId="0" borderId="841">
      <alignment horizontal="left" vertical="center"/>
    </xf>
    <xf numFmtId="0" fontId="20" fillId="0" borderId="841">
      <alignment horizontal="left" vertical="center"/>
    </xf>
    <xf numFmtId="0" fontId="20" fillId="0" borderId="841">
      <alignment horizontal="left" vertical="center"/>
    </xf>
    <xf numFmtId="0" fontId="377" fillId="86" borderId="838" applyNumberFormat="0" applyAlignment="0" applyProtection="0"/>
    <xf numFmtId="0" fontId="396" fillId="86" borderId="839" applyNumberFormat="0" applyAlignment="0" applyProtection="0"/>
    <xf numFmtId="37" fontId="108" fillId="0" borderId="837" applyAlignment="0"/>
    <xf numFmtId="3" fontId="9" fillId="2" borderId="840" applyNumberFormat="0" applyFont="0" applyFill="0" applyBorder="0" applyAlignment="0" applyProtection="0">
      <alignment horizontal="center" vertical="center" wrapText="1"/>
    </xf>
    <xf numFmtId="0" fontId="108" fillId="0" borderId="842">
      <alignment vertical="justify" wrapText="1"/>
    </xf>
    <xf numFmtId="0" fontId="263" fillId="61" borderId="838" applyNumberFormat="0" applyAlignment="0" applyProtection="0"/>
    <xf numFmtId="0" fontId="274" fillId="61" borderId="839" applyNumberFormat="0" applyAlignment="0" applyProtection="0"/>
    <xf numFmtId="0" fontId="406" fillId="86" borderId="838" applyNumberFormat="0" applyAlignment="0" applyProtection="0">
      <alignment vertical="center"/>
    </xf>
    <xf numFmtId="0" fontId="412" fillId="0" borderId="843" applyNumberFormat="0" applyFill="0" applyAlignment="0" applyProtection="0">
      <alignment vertical="center"/>
    </xf>
    <xf numFmtId="0" fontId="413" fillId="73" borderId="838" applyNumberFormat="0" applyAlignment="0" applyProtection="0">
      <alignment vertical="center"/>
    </xf>
    <xf numFmtId="0" fontId="419" fillId="86" borderId="839" applyNumberFormat="0" applyAlignment="0" applyProtection="0">
      <alignment vertical="center"/>
    </xf>
    <xf numFmtId="245" fontId="20" fillId="0" borderId="841">
      <alignment horizontal="left" vertical="center"/>
    </xf>
    <xf numFmtId="0" fontId="377" fillId="86" borderId="838" applyNumberFormat="0" applyAlignment="0" applyProtection="0"/>
    <xf numFmtId="0" fontId="396" fillId="86" borderId="839" applyNumberFormat="0" applyAlignment="0" applyProtection="0"/>
    <xf numFmtId="245" fontId="20" fillId="0" borderId="841">
      <alignment horizontal="left" vertical="center"/>
    </xf>
    <xf numFmtId="0" fontId="20" fillId="0" borderId="841">
      <alignment horizontal="left" vertical="center"/>
    </xf>
    <xf numFmtId="0" fontId="20" fillId="0" borderId="841">
      <alignment horizontal="left" vertical="center"/>
    </xf>
    <xf numFmtId="0" fontId="20" fillId="0" borderId="841">
      <alignment horizontal="left" vertical="center"/>
    </xf>
    <xf numFmtId="0" fontId="20" fillId="0" borderId="841">
      <alignment horizontal="left" vertical="center"/>
    </xf>
    <xf numFmtId="0" fontId="20" fillId="0" borderId="841">
      <alignment horizontal="left" vertical="center"/>
    </xf>
    <xf numFmtId="0" fontId="20" fillId="0" borderId="841">
      <alignment horizontal="left" vertical="center"/>
    </xf>
    <xf numFmtId="0" fontId="20" fillId="0" borderId="841">
      <alignment horizontal="left" vertical="center"/>
    </xf>
    <xf numFmtId="245" fontId="20" fillId="0" borderId="841">
      <alignment horizontal="left" vertical="center"/>
    </xf>
    <xf numFmtId="245" fontId="20" fillId="0" borderId="841">
      <alignment horizontal="left" vertical="center"/>
    </xf>
    <xf numFmtId="3" fontId="9" fillId="2" borderId="855" applyNumberFormat="0" applyFont="0" applyFill="0" applyBorder="0" applyAlignment="0" applyProtection="0">
      <alignment horizontal="center" vertical="center" wrapText="1"/>
    </xf>
    <xf numFmtId="37" fontId="108" fillId="0" borderId="852" applyAlignment="0"/>
    <xf numFmtId="37" fontId="108" fillId="0" borderId="859" applyAlignment="0"/>
    <xf numFmtId="0" fontId="419" fillId="86" borderId="854" applyNumberFormat="0" applyAlignment="0" applyProtection="0">
      <alignment vertical="center"/>
    </xf>
    <xf numFmtId="0" fontId="419" fillId="86" borderId="854" applyNumberFormat="0" applyAlignment="0" applyProtection="0">
      <alignment vertical="center"/>
    </xf>
    <xf numFmtId="0" fontId="413" fillId="73" borderId="853" applyNumberFormat="0" applyAlignment="0" applyProtection="0">
      <alignment vertical="center"/>
    </xf>
    <xf numFmtId="0" fontId="406" fillId="86" borderId="853" applyNumberFormat="0" applyAlignment="0" applyProtection="0">
      <alignment vertical="center"/>
    </xf>
    <xf numFmtId="0" fontId="419" fillId="86" borderId="1051" applyNumberFormat="0" applyAlignment="0" applyProtection="0">
      <alignment vertical="center"/>
    </xf>
    <xf numFmtId="0" fontId="406" fillId="86" borderId="994" applyNumberFormat="0" applyAlignment="0" applyProtection="0">
      <alignment vertical="center"/>
    </xf>
    <xf numFmtId="0" fontId="377" fillId="86" borderId="960" applyNumberFormat="0" applyAlignment="0" applyProtection="0"/>
    <xf numFmtId="0" fontId="263" fillId="61" borderId="1035" applyNumberFormat="0" applyAlignment="0" applyProtection="0"/>
    <xf numFmtId="0" fontId="20" fillId="0" borderId="920">
      <alignment horizontal="left" vertical="center"/>
    </xf>
    <xf numFmtId="0" fontId="377" fillId="86" borderId="1042" applyNumberFormat="0" applyAlignment="0" applyProtection="0"/>
    <xf numFmtId="0" fontId="274" fillId="61" borderId="1044" applyNumberFormat="0" applyAlignment="0" applyProtection="0"/>
    <xf numFmtId="0" fontId="406" fillId="86" borderId="953" applyNumberFormat="0" applyAlignment="0" applyProtection="0">
      <alignment vertical="center"/>
    </xf>
    <xf numFmtId="37" fontId="108" fillId="0" borderId="1617" applyAlignment="0"/>
    <xf numFmtId="0" fontId="413" fillId="73" borderId="853" applyNumberFormat="0" applyAlignment="0" applyProtection="0">
      <alignment vertical="center"/>
    </xf>
    <xf numFmtId="0" fontId="419" fillId="86" borderId="854" applyNumberFormat="0" applyAlignment="0" applyProtection="0">
      <alignment vertical="center"/>
    </xf>
    <xf numFmtId="0" fontId="396" fillId="86" borderId="1756" applyNumberFormat="0" applyAlignment="0" applyProtection="0"/>
    <xf numFmtId="0" fontId="419" fillId="86" borderId="1667" applyNumberFormat="0" applyAlignment="0" applyProtection="0">
      <alignment vertical="center"/>
    </xf>
    <xf numFmtId="0" fontId="108" fillId="0" borderId="857">
      <alignment vertical="justify" wrapText="1"/>
    </xf>
    <xf numFmtId="0" fontId="412" fillId="0" borderId="858" applyNumberFormat="0" applyFill="0" applyAlignment="0" applyProtection="0">
      <alignment vertical="center"/>
    </xf>
    <xf numFmtId="0" fontId="274" fillId="61" borderId="1496" applyNumberFormat="0" applyAlignment="0" applyProtection="0"/>
    <xf numFmtId="0" fontId="377" fillId="86" borderId="1275" applyNumberFormat="0" applyAlignment="0" applyProtection="0"/>
    <xf numFmtId="0" fontId="263" fillId="61" borderId="845" applyNumberFormat="0" applyAlignment="0" applyProtection="0"/>
    <xf numFmtId="0" fontId="274" fillId="61" borderId="847" applyNumberFormat="0" applyAlignment="0" applyProtection="0"/>
    <xf numFmtId="3" fontId="9" fillId="2" borderId="1174" applyNumberFormat="0" applyFont="0" applyFill="0" applyBorder="0" applyAlignment="0" applyProtection="0">
      <alignment horizontal="center" vertical="center" wrapText="1"/>
    </xf>
    <xf numFmtId="0" fontId="8" fillId="52" borderId="846" applyNumberFormat="0" applyFont="0" applyAlignment="0" applyProtection="0"/>
    <xf numFmtId="0" fontId="274" fillId="61" borderId="854" applyNumberFormat="0" applyAlignment="0" applyProtection="0"/>
    <xf numFmtId="0" fontId="413" fillId="73" borderId="1127" applyNumberFormat="0" applyAlignment="0" applyProtection="0">
      <alignment vertical="center"/>
    </xf>
    <xf numFmtId="0" fontId="413" fillId="73" borderId="853" applyNumberFormat="0" applyAlignment="0" applyProtection="0">
      <alignment vertical="center"/>
    </xf>
    <xf numFmtId="0" fontId="406" fillId="86" borderId="853" applyNumberFormat="0" applyAlignment="0" applyProtection="0">
      <alignment vertical="center"/>
    </xf>
    <xf numFmtId="0" fontId="274" fillId="61" borderId="854" applyNumberFormat="0" applyAlignment="0" applyProtection="0"/>
    <xf numFmtId="0" fontId="263" fillId="61" borderId="853" applyNumberFormat="0" applyAlignment="0" applyProtection="0"/>
    <xf numFmtId="0" fontId="377" fillId="86" borderId="853" applyNumberFormat="0" applyAlignment="0" applyProtection="0"/>
    <xf numFmtId="0" fontId="274" fillId="61" borderId="854" applyNumberFormat="0" applyAlignment="0" applyProtection="0"/>
    <xf numFmtId="0" fontId="263" fillId="61" borderId="853" applyNumberFormat="0" applyAlignment="0" applyProtection="0"/>
    <xf numFmtId="0" fontId="406" fillId="86" borderId="845" applyNumberFormat="0" applyAlignment="0" applyProtection="0">
      <alignment vertical="center"/>
    </xf>
    <xf numFmtId="0" fontId="8" fillId="87" borderId="846" applyNumberFormat="0" applyFont="0" applyAlignment="0" applyProtection="0">
      <alignment vertical="center"/>
    </xf>
    <xf numFmtId="0" fontId="413" fillId="73" borderId="845" applyNumberFormat="0" applyAlignment="0" applyProtection="0">
      <alignment vertical="center"/>
    </xf>
    <xf numFmtId="0" fontId="419" fillId="86" borderId="847" applyNumberFormat="0" applyAlignment="0" applyProtection="0">
      <alignment vertical="center"/>
    </xf>
    <xf numFmtId="0" fontId="377" fillId="86" borderId="853" applyNumberFormat="0" applyAlignment="0" applyProtection="0"/>
    <xf numFmtId="0" fontId="263" fillId="61" borderId="853" applyNumberFormat="0" applyAlignment="0" applyProtection="0"/>
    <xf numFmtId="0" fontId="396" fillId="86" borderId="854" applyNumberFormat="0" applyAlignment="0" applyProtection="0"/>
    <xf numFmtId="0" fontId="377" fillId="86" borderId="853" applyNumberFormat="0" applyAlignment="0" applyProtection="0"/>
    <xf numFmtId="3" fontId="9" fillId="2" borderId="855" applyNumberFormat="0" applyFont="0" applyFill="0" applyBorder="0" applyAlignment="0" applyProtection="0">
      <alignment horizontal="center" vertical="center" wrapText="1"/>
    </xf>
    <xf numFmtId="37" fontId="108" fillId="0" borderId="859" applyAlignment="0"/>
    <xf numFmtId="37" fontId="108" fillId="0" borderId="844" applyAlignment="0"/>
    <xf numFmtId="0" fontId="406" fillId="86" borderId="853" applyNumberFormat="0" applyAlignment="0" applyProtection="0">
      <alignment vertical="center"/>
    </xf>
    <xf numFmtId="3" fontId="9" fillId="2" borderId="848" applyNumberFormat="0" applyFont="0" applyFill="0" applyBorder="0" applyAlignment="0" applyProtection="0">
      <alignment horizontal="center" vertical="center" wrapText="1"/>
    </xf>
    <xf numFmtId="0" fontId="377" fillId="86" borderId="845" applyNumberFormat="0" applyAlignment="0" applyProtection="0"/>
    <xf numFmtId="0" fontId="349" fillId="87" borderId="846" applyNumberFormat="0" applyFont="0" applyAlignment="0" applyProtection="0"/>
    <xf numFmtId="0" fontId="396" fillId="86" borderId="847" applyNumberFormat="0" applyAlignment="0" applyProtection="0"/>
    <xf numFmtId="0" fontId="263" fillId="61" borderId="1784" applyNumberFormat="0" applyAlignment="0" applyProtection="0"/>
    <xf numFmtId="3" fontId="9" fillId="2" borderId="855" applyNumberFormat="0" applyFont="0" applyFill="0" applyBorder="0" applyAlignment="0" applyProtection="0">
      <alignment horizontal="center" vertical="center" wrapText="1"/>
    </xf>
    <xf numFmtId="0" fontId="396" fillId="86" borderId="854" applyNumberFormat="0" applyAlignment="0" applyProtection="0"/>
    <xf numFmtId="0" fontId="396" fillId="86" borderId="854" applyNumberFormat="0" applyAlignment="0" applyProtection="0"/>
    <xf numFmtId="0" fontId="406" fillId="86" borderId="1412" applyNumberFormat="0" applyAlignment="0" applyProtection="0">
      <alignment vertical="center"/>
    </xf>
    <xf numFmtId="0" fontId="20" fillId="0" borderId="1655">
      <alignment horizontal="left" vertical="center"/>
    </xf>
    <xf numFmtId="0" fontId="263" fillId="61" borderId="1384" applyNumberFormat="0" applyAlignment="0" applyProtection="0"/>
    <xf numFmtId="0" fontId="263" fillId="61" borderId="1673" applyNumberFormat="0" applyAlignment="0" applyProtection="0"/>
    <xf numFmtId="0" fontId="108" fillId="0" borderId="1279">
      <alignment vertical="justify" wrapText="1"/>
    </xf>
    <xf numFmtId="3" fontId="9" fillId="2" borderId="1654" applyNumberFormat="0" applyFont="0" applyFill="0" applyBorder="0" applyAlignment="0" applyProtection="0">
      <alignment horizontal="center" vertical="center" wrapText="1"/>
    </xf>
    <xf numFmtId="0" fontId="412" fillId="0" borderId="1452" applyNumberFormat="0" applyFill="0" applyAlignment="0" applyProtection="0">
      <alignment vertical="center"/>
    </xf>
    <xf numFmtId="0" fontId="20" fillId="0" borderId="1498">
      <alignment horizontal="left" vertical="center"/>
    </xf>
    <xf numFmtId="0" fontId="413" fillId="73" borderId="1791" applyNumberFormat="0" applyAlignment="0" applyProtection="0">
      <alignment vertical="center"/>
    </xf>
    <xf numFmtId="0" fontId="20" fillId="0" borderId="834">
      <alignment horizontal="left" vertical="center"/>
    </xf>
    <xf numFmtId="0" fontId="20" fillId="0" borderId="834">
      <alignment horizontal="left" vertical="center"/>
    </xf>
    <xf numFmtId="0" fontId="20" fillId="0" borderId="834">
      <alignment horizontal="left" vertical="center"/>
    </xf>
    <xf numFmtId="0" fontId="20" fillId="0" borderId="834">
      <alignment horizontal="left" vertical="center"/>
    </xf>
    <xf numFmtId="0" fontId="20" fillId="0" borderId="834">
      <alignment horizontal="left" vertical="center"/>
    </xf>
    <xf numFmtId="0" fontId="20" fillId="0" borderId="834">
      <alignment horizontal="left" vertical="center"/>
    </xf>
    <xf numFmtId="0" fontId="20" fillId="0" borderId="834">
      <alignment horizontal="left" vertical="center"/>
    </xf>
    <xf numFmtId="0" fontId="108" fillId="0" borderId="835">
      <alignment vertical="justify" wrapText="1"/>
    </xf>
    <xf numFmtId="0" fontId="263" fillId="61" borderId="845" applyNumberFormat="0" applyAlignment="0" applyProtection="0"/>
    <xf numFmtId="0" fontId="274" fillId="61" borderId="847" applyNumberFormat="0" applyAlignment="0" applyProtection="0"/>
    <xf numFmtId="0" fontId="8" fillId="52" borderId="846" applyNumberFormat="0" applyFont="0" applyAlignment="0" applyProtection="0"/>
    <xf numFmtId="0" fontId="274" fillId="61" borderId="1128" applyNumberFormat="0" applyAlignment="0" applyProtection="0"/>
    <xf numFmtId="0" fontId="20" fillId="0" borderId="1518">
      <alignment horizontal="left" vertical="center"/>
    </xf>
    <xf numFmtId="0" fontId="20" fillId="0" borderId="1661">
      <alignment horizontal="left" vertical="center"/>
    </xf>
    <xf numFmtId="0" fontId="406" fillId="86" borderId="845" applyNumberFormat="0" applyAlignment="0" applyProtection="0">
      <alignment vertical="center"/>
    </xf>
    <xf numFmtId="0" fontId="8" fillId="87" borderId="846" applyNumberFormat="0" applyFont="0" applyAlignment="0" applyProtection="0">
      <alignment vertical="center"/>
    </xf>
    <xf numFmtId="0" fontId="412" fillId="0" borderId="843" applyNumberFormat="0" applyFill="0" applyAlignment="0" applyProtection="0">
      <alignment vertical="center"/>
    </xf>
    <xf numFmtId="0" fontId="413" fillId="73" borderId="845" applyNumberFormat="0" applyAlignment="0" applyProtection="0">
      <alignment vertical="center"/>
    </xf>
    <xf numFmtId="0" fontId="419" fillId="86" borderId="847" applyNumberFormat="0" applyAlignment="0" applyProtection="0">
      <alignment vertical="center"/>
    </xf>
    <xf numFmtId="0" fontId="263" fillId="61" borderId="1495" applyNumberFormat="0" applyAlignment="0" applyProtection="0"/>
    <xf numFmtId="245" fontId="20" fillId="0" borderId="834">
      <alignment horizontal="left" vertical="center"/>
    </xf>
    <xf numFmtId="37" fontId="108" fillId="0" borderId="1424" applyAlignment="0"/>
    <xf numFmtId="37" fontId="108" fillId="0" borderId="844" applyAlignment="0"/>
    <xf numFmtId="0" fontId="20" fillId="0" borderId="1483">
      <alignment horizontal="left" vertical="center"/>
    </xf>
    <xf numFmtId="3" fontId="9" fillId="2" borderId="848" applyNumberFormat="0" applyFont="0" applyFill="0" applyBorder="0" applyAlignment="0" applyProtection="0">
      <alignment horizontal="center" vertical="center" wrapText="1"/>
    </xf>
    <xf numFmtId="0" fontId="377" fillId="86" borderId="845" applyNumberFormat="0" applyAlignment="0" applyProtection="0"/>
    <xf numFmtId="0" fontId="349" fillId="87" borderId="846" applyNumberFormat="0" applyFont="0" applyAlignment="0" applyProtection="0"/>
    <xf numFmtId="0" fontId="396" fillId="86" borderId="847" applyNumberFormat="0" applyAlignment="0" applyProtection="0"/>
    <xf numFmtId="245" fontId="20" fillId="0" borderId="834">
      <alignment horizontal="left" vertical="center"/>
    </xf>
    <xf numFmtId="0" fontId="20" fillId="0" borderId="1210">
      <alignment horizontal="left" vertical="center"/>
    </xf>
    <xf numFmtId="245" fontId="20" fillId="0" borderId="1627">
      <alignment horizontal="left" vertical="center"/>
    </xf>
    <xf numFmtId="0" fontId="20" fillId="0" borderId="1614">
      <alignment horizontal="left" vertical="center"/>
    </xf>
    <xf numFmtId="0" fontId="412" fillId="0" borderId="1125" applyNumberFormat="0" applyFill="0" applyAlignment="0" applyProtection="0">
      <alignment vertical="center"/>
    </xf>
    <xf numFmtId="37" fontId="108" fillId="0" borderId="1246" applyAlignment="0"/>
    <xf numFmtId="0" fontId="263" fillId="61" borderId="1637" applyNumberFormat="0" applyAlignment="0" applyProtection="0"/>
    <xf numFmtId="0" fontId="20" fillId="0" borderId="1181">
      <alignment horizontal="left" vertical="center"/>
    </xf>
    <xf numFmtId="0" fontId="20" fillId="0" borderId="1370">
      <alignment horizontal="left" vertical="center"/>
    </xf>
    <xf numFmtId="0" fontId="20" fillId="0" borderId="849">
      <alignment horizontal="left" vertical="center"/>
    </xf>
    <xf numFmtId="0" fontId="20" fillId="0" borderId="849">
      <alignment horizontal="left" vertical="center"/>
    </xf>
    <xf numFmtId="0" fontId="20" fillId="0" borderId="849">
      <alignment horizontal="left" vertical="center"/>
    </xf>
    <xf numFmtId="0" fontId="20" fillId="0" borderId="849">
      <alignment horizontal="left" vertical="center"/>
    </xf>
    <xf numFmtId="0" fontId="20" fillId="0" borderId="849">
      <alignment horizontal="left" vertical="center"/>
    </xf>
    <xf numFmtId="0" fontId="20" fillId="0" borderId="849">
      <alignment horizontal="left" vertical="center"/>
    </xf>
    <xf numFmtId="0" fontId="20" fillId="0" borderId="849">
      <alignment horizontal="left" vertical="center"/>
    </xf>
    <xf numFmtId="0" fontId="377" fillId="86" borderId="845" applyNumberFormat="0" applyAlignment="0" applyProtection="0"/>
    <xf numFmtId="0" fontId="349" fillId="87" borderId="846" applyNumberFormat="0" applyFont="0" applyAlignment="0" applyProtection="0"/>
    <xf numFmtId="0" fontId="396" fillId="86" borderId="847" applyNumberFormat="0" applyAlignment="0" applyProtection="0"/>
    <xf numFmtId="37" fontId="108" fillId="0" borderId="844" applyAlignment="0"/>
    <xf numFmtId="0" fontId="274" fillId="61" borderId="1681" applyNumberFormat="0" applyAlignment="0" applyProtection="0"/>
    <xf numFmtId="0" fontId="419" fillId="86" borderId="1194" applyNumberFormat="0" applyAlignment="0" applyProtection="0">
      <alignment vertical="center"/>
    </xf>
    <xf numFmtId="3" fontId="9" fillId="2" borderId="848" applyNumberFormat="0" applyFont="0" applyFill="0" applyBorder="0" applyAlignment="0" applyProtection="0">
      <alignment horizontal="center" vertical="center" wrapText="1"/>
    </xf>
    <xf numFmtId="0" fontId="274" fillId="61" borderId="1138" applyNumberFormat="0" applyAlignment="0" applyProtection="0"/>
    <xf numFmtId="0" fontId="108" fillId="0" borderId="850">
      <alignment vertical="justify" wrapText="1"/>
    </xf>
    <xf numFmtId="0" fontId="263" fillId="61" borderId="845" applyNumberFormat="0" applyAlignment="0" applyProtection="0"/>
    <xf numFmtId="0" fontId="274" fillId="61" borderId="847" applyNumberFormat="0" applyAlignment="0" applyProtection="0"/>
    <xf numFmtId="0" fontId="20" fillId="0" borderId="1210">
      <alignment horizontal="left" vertical="center"/>
    </xf>
    <xf numFmtId="0" fontId="8" fillId="52" borderId="846" applyNumberFormat="0" applyFont="0" applyAlignment="0" applyProtection="0"/>
    <xf numFmtId="0" fontId="8" fillId="87" borderId="1043" applyNumberFormat="0" applyFont="0" applyAlignment="0" applyProtection="0">
      <alignment vertical="center"/>
    </xf>
    <xf numFmtId="0" fontId="406" fillId="86" borderId="845" applyNumberFormat="0" applyAlignment="0" applyProtection="0">
      <alignment vertical="center"/>
    </xf>
    <xf numFmtId="0" fontId="8" fillId="87" borderId="846" applyNumberFormat="0" applyFont="0" applyAlignment="0" applyProtection="0">
      <alignment vertical="center"/>
    </xf>
    <xf numFmtId="0" fontId="412" fillId="0" borderId="851" applyNumberFormat="0" applyFill="0" applyAlignment="0" applyProtection="0">
      <alignment vertical="center"/>
    </xf>
    <xf numFmtId="0" fontId="413" fillId="73" borderId="845" applyNumberFormat="0" applyAlignment="0" applyProtection="0">
      <alignment vertical="center"/>
    </xf>
    <xf numFmtId="0" fontId="419" fillId="86" borderId="847" applyNumberFormat="0" applyAlignment="0" applyProtection="0">
      <alignment vertical="center"/>
    </xf>
    <xf numFmtId="245" fontId="20" fillId="0" borderId="849">
      <alignment horizontal="left" vertical="center"/>
    </xf>
    <xf numFmtId="0" fontId="377" fillId="86" borderId="845" applyNumberFormat="0" applyAlignment="0" applyProtection="0"/>
    <xf numFmtId="0" fontId="349" fillId="87" borderId="846" applyNumberFormat="0" applyFont="0" applyAlignment="0" applyProtection="0"/>
    <xf numFmtId="0" fontId="396" fillId="86" borderId="847" applyNumberFormat="0" applyAlignment="0" applyProtection="0"/>
    <xf numFmtId="245" fontId="20" fillId="0" borderId="849">
      <alignment horizontal="left" vertical="center"/>
    </xf>
    <xf numFmtId="0" fontId="20" fillId="0" borderId="1633">
      <alignment horizontal="left" vertical="center"/>
    </xf>
    <xf numFmtId="37" fontId="108" fillId="0" borderId="1418" applyAlignment="0"/>
    <xf numFmtId="3" fontId="9" fillId="2" borderId="1129" applyNumberFormat="0" applyFont="0" applyFill="0" applyBorder="0" applyAlignment="0" applyProtection="0">
      <alignment horizontal="center" vertical="center" wrapText="1"/>
    </xf>
    <xf numFmtId="0" fontId="127" fillId="0" borderId="0"/>
    <xf numFmtId="0" fontId="396" fillId="86" borderId="1659" applyNumberFormat="0" applyAlignment="0" applyProtection="0"/>
    <xf numFmtId="3" fontId="9" fillId="2" borderId="1195" applyNumberFormat="0" applyFont="0" applyFill="0" applyBorder="0" applyAlignment="0" applyProtection="0">
      <alignment horizontal="center" vertical="center" wrapText="1"/>
    </xf>
    <xf numFmtId="0" fontId="20" fillId="0" borderId="849">
      <alignment horizontal="left" vertical="center"/>
    </xf>
    <xf numFmtId="0" fontId="20" fillId="0" borderId="849">
      <alignment horizontal="left" vertical="center"/>
    </xf>
    <xf numFmtId="0" fontId="20" fillId="0" borderId="849">
      <alignment horizontal="left" vertical="center"/>
    </xf>
    <xf numFmtId="0" fontId="20" fillId="0" borderId="849">
      <alignment horizontal="left" vertical="center"/>
    </xf>
    <xf numFmtId="0" fontId="20" fillId="0" borderId="849">
      <alignment horizontal="left" vertical="center"/>
    </xf>
    <xf numFmtId="0" fontId="20" fillId="0" borderId="849">
      <alignment horizontal="left" vertical="center"/>
    </xf>
    <xf numFmtId="0" fontId="20" fillId="0" borderId="849">
      <alignment horizontal="left" vertical="center"/>
    </xf>
    <xf numFmtId="245" fontId="20" fillId="0" borderId="849">
      <alignment horizontal="left" vertical="center"/>
    </xf>
    <xf numFmtId="245" fontId="20" fillId="0" borderId="849">
      <alignment horizontal="left" vertical="center"/>
    </xf>
    <xf numFmtId="0" fontId="263" fillId="61" borderId="853" applyNumberFormat="0" applyAlignment="0" applyProtection="0"/>
    <xf numFmtId="0" fontId="274" fillId="61" borderId="854" applyNumberFormat="0" applyAlignment="0" applyProtection="0"/>
    <xf numFmtId="0" fontId="406" fillId="86" borderId="853" applyNumberFormat="0" applyAlignment="0" applyProtection="0">
      <alignment vertical="center"/>
    </xf>
    <xf numFmtId="0" fontId="412" fillId="0" borderId="851" applyNumberFormat="0" applyFill="0" applyAlignment="0" applyProtection="0">
      <alignment vertical="center"/>
    </xf>
    <xf numFmtId="0" fontId="413" fillId="73" borderId="853" applyNumberFormat="0" applyAlignment="0" applyProtection="0">
      <alignment vertical="center"/>
    </xf>
    <xf numFmtId="0" fontId="419" fillId="86" borderId="854" applyNumberFormat="0" applyAlignment="0" applyProtection="0">
      <alignment vertical="center"/>
    </xf>
    <xf numFmtId="37" fontId="108" fillId="0" borderId="852" applyAlignment="0"/>
    <xf numFmtId="3" fontId="9" fillId="2" borderId="855" applyNumberFormat="0" applyFont="0" applyFill="0" applyBorder="0" applyAlignment="0" applyProtection="0">
      <alignment horizontal="center" vertical="center" wrapText="1"/>
    </xf>
    <xf numFmtId="0" fontId="377" fillId="86" borderId="853" applyNumberFormat="0" applyAlignment="0" applyProtection="0"/>
    <xf numFmtId="0" fontId="396" fillId="86" borderId="854" applyNumberFormat="0" applyAlignment="0" applyProtection="0"/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377" fillId="86" borderId="853" applyNumberFormat="0" applyAlignment="0" applyProtection="0"/>
    <xf numFmtId="0" fontId="396" fillId="86" borderId="854" applyNumberFormat="0" applyAlignment="0" applyProtection="0"/>
    <xf numFmtId="37" fontId="108" fillId="0" borderId="852" applyAlignment="0"/>
    <xf numFmtId="3" fontId="9" fillId="2" borderId="855" applyNumberFormat="0" applyFont="0" applyFill="0" applyBorder="0" applyAlignment="0" applyProtection="0">
      <alignment horizontal="center" vertical="center" wrapText="1"/>
    </xf>
    <xf numFmtId="0" fontId="108" fillId="0" borderId="857">
      <alignment vertical="justify" wrapText="1"/>
    </xf>
    <xf numFmtId="0" fontId="263" fillId="61" borderId="853" applyNumberFormat="0" applyAlignment="0" applyProtection="0"/>
    <xf numFmtId="0" fontId="274" fillId="61" borderId="854" applyNumberFormat="0" applyAlignment="0" applyProtection="0"/>
    <xf numFmtId="0" fontId="406" fillId="86" borderId="853" applyNumberFormat="0" applyAlignment="0" applyProtection="0">
      <alignment vertical="center"/>
    </xf>
    <xf numFmtId="0" fontId="412" fillId="0" borderId="858" applyNumberFormat="0" applyFill="0" applyAlignment="0" applyProtection="0">
      <alignment vertical="center"/>
    </xf>
    <xf numFmtId="0" fontId="413" fillId="73" borderId="853" applyNumberFormat="0" applyAlignment="0" applyProtection="0">
      <alignment vertical="center"/>
    </xf>
    <xf numFmtId="0" fontId="419" fillId="86" borderId="854" applyNumberFormat="0" applyAlignment="0" applyProtection="0">
      <alignment vertical="center"/>
    </xf>
    <xf numFmtId="245" fontId="20" fillId="0" borderId="856">
      <alignment horizontal="left" vertical="center"/>
    </xf>
    <xf numFmtId="0" fontId="377" fillId="86" borderId="853" applyNumberFormat="0" applyAlignment="0" applyProtection="0"/>
    <xf numFmtId="0" fontId="396" fillId="86" borderId="854" applyNumberFormat="0" applyAlignment="0" applyProtection="0"/>
    <xf numFmtId="245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245" fontId="20" fillId="0" borderId="856">
      <alignment horizontal="left" vertical="center"/>
    </xf>
    <xf numFmtId="245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377" fillId="86" borderId="853" applyNumberFormat="0" applyAlignment="0" applyProtection="0"/>
    <xf numFmtId="0" fontId="396" fillId="86" borderId="854" applyNumberFormat="0" applyAlignment="0" applyProtection="0"/>
    <xf numFmtId="37" fontId="108" fillId="0" borderId="859" applyAlignment="0"/>
    <xf numFmtId="3" fontId="9" fillId="2" borderId="855" applyNumberFormat="0" applyFont="0" applyFill="0" applyBorder="0" applyAlignment="0" applyProtection="0">
      <alignment horizontal="center" vertical="center" wrapText="1"/>
    </xf>
    <xf numFmtId="0" fontId="108" fillId="0" borderId="857">
      <alignment vertical="justify" wrapText="1"/>
    </xf>
    <xf numFmtId="0" fontId="263" fillId="61" borderId="853" applyNumberFormat="0" applyAlignment="0" applyProtection="0"/>
    <xf numFmtId="0" fontId="274" fillId="61" borderId="854" applyNumberFormat="0" applyAlignment="0" applyProtection="0"/>
    <xf numFmtId="0" fontId="406" fillId="86" borderId="853" applyNumberFormat="0" applyAlignment="0" applyProtection="0">
      <alignment vertical="center"/>
    </xf>
    <xf numFmtId="0" fontId="412" fillId="0" borderId="858" applyNumberFormat="0" applyFill="0" applyAlignment="0" applyProtection="0">
      <alignment vertical="center"/>
    </xf>
    <xf numFmtId="0" fontId="413" fillId="73" borderId="853" applyNumberFormat="0" applyAlignment="0" applyProtection="0">
      <alignment vertical="center"/>
    </xf>
    <xf numFmtId="0" fontId="419" fillId="86" borderId="854" applyNumberFormat="0" applyAlignment="0" applyProtection="0">
      <alignment vertical="center"/>
    </xf>
    <xf numFmtId="245" fontId="20" fillId="0" borderId="856">
      <alignment horizontal="left" vertical="center"/>
    </xf>
    <xf numFmtId="0" fontId="377" fillId="86" borderId="853" applyNumberFormat="0" applyAlignment="0" applyProtection="0"/>
    <xf numFmtId="0" fontId="396" fillId="86" borderId="854" applyNumberFormat="0" applyAlignment="0" applyProtection="0"/>
    <xf numFmtId="245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0" fontId="20" fillId="0" borderId="856">
      <alignment horizontal="left" vertical="center"/>
    </xf>
    <xf numFmtId="245" fontId="20" fillId="0" borderId="856">
      <alignment horizontal="left" vertical="center"/>
    </xf>
    <xf numFmtId="245" fontId="20" fillId="0" borderId="856">
      <alignment horizontal="left" vertical="center"/>
    </xf>
    <xf numFmtId="0" fontId="419" fillId="86" borderId="1413" applyNumberFormat="0" applyAlignment="0" applyProtection="0">
      <alignment vertical="center"/>
    </xf>
    <xf numFmtId="0" fontId="20" fillId="0" borderId="1640">
      <alignment horizontal="left" vertical="center"/>
    </xf>
    <xf numFmtId="0" fontId="396" fillId="86" borderId="1128" applyNumberFormat="0" applyAlignment="0" applyProtection="0"/>
    <xf numFmtId="245" fontId="20" fillId="0" borderId="1627">
      <alignment horizontal="left" vertical="center"/>
    </xf>
    <xf numFmtId="0" fontId="20" fillId="0" borderId="941">
      <alignment horizontal="left" vertical="center"/>
    </xf>
    <xf numFmtId="0" fontId="419" fillId="86" borderId="1771" applyNumberFormat="0" applyAlignment="0" applyProtection="0">
      <alignment vertical="center"/>
    </xf>
    <xf numFmtId="37" fontId="108" fillId="0" borderId="1623" applyAlignment="0"/>
    <xf numFmtId="0" fontId="377" fillId="86" borderId="1193" applyNumberFormat="0" applyAlignment="0" applyProtection="0"/>
    <xf numFmtId="0" fontId="412" fillId="0" borderId="1753" applyNumberFormat="0" applyFill="0" applyAlignment="0" applyProtection="0">
      <alignment vertical="center"/>
    </xf>
    <xf numFmtId="245" fontId="20" fillId="0" borderId="1189">
      <alignment horizontal="left" vertical="center"/>
    </xf>
    <xf numFmtId="0" fontId="20" fillId="0" borderId="1038">
      <alignment horizontal="left" vertical="center"/>
    </xf>
    <xf numFmtId="0" fontId="20" fillId="0" borderId="1773">
      <alignment horizontal="left" vertical="center"/>
    </xf>
    <xf numFmtId="0" fontId="20" fillId="0" borderId="1130">
      <alignment horizontal="left" vertical="center"/>
    </xf>
    <xf numFmtId="37" fontId="108" fillId="0" borderId="1797" applyAlignment="0"/>
    <xf numFmtId="37" fontId="108" fillId="0" borderId="1126" applyAlignment="0"/>
    <xf numFmtId="0" fontId="349" fillId="87" borderId="862" applyNumberFormat="0" applyFont="0" applyAlignment="0" applyProtection="0"/>
    <xf numFmtId="0" fontId="274" fillId="61" borderId="1516" applyNumberFormat="0" applyAlignment="0" applyProtection="0"/>
    <xf numFmtId="0" fontId="263" fillId="61" borderId="1637" applyNumberFormat="0" applyAlignment="0" applyProtection="0"/>
    <xf numFmtId="0" fontId="406" fillId="86" borderId="1701" applyNumberFormat="0" applyAlignment="0" applyProtection="0">
      <alignment vertical="center"/>
    </xf>
    <xf numFmtId="0" fontId="263" fillId="61" borderId="1157" applyNumberFormat="0" applyAlignment="0" applyProtection="0"/>
    <xf numFmtId="0" fontId="263" fillId="61" borderId="1777" applyNumberFormat="0" applyAlignment="0" applyProtection="0"/>
    <xf numFmtId="0" fontId="20" fillId="0" borderId="1168">
      <alignment horizontal="left" vertical="center"/>
    </xf>
    <xf numFmtId="298" fontId="122" fillId="0" borderId="0" applyFont="0" applyFill="0" applyBorder="0" applyAlignment="0" applyProtection="0"/>
    <xf numFmtId="0" fontId="413" fillId="73" borderId="1078" applyNumberFormat="0" applyAlignment="0" applyProtection="0">
      <alignment vertical="center"/>
    </xf>
    <xf numFmtId="0" fontId="406" fillId="86" borderId="1297" applyNumberFormat="0" applyAlignment="0" applyProtection="0">
      <alignment vertical="center"/>
    </xf>
    <xf numFmtId="0" fontId="8" fillId="52" borderId="1043" applyNumberFormat="0" applyFont="0" applyAlignment="0" applyProtection="0"/>
    <xf numFmtId="0" fontId="396" fillId="86" borderId="1284" applyNumberFormat="0" applyAlignment="0" applyProtection="0"/>
    <xf numFmtId="3" fontId="9" fillId="2" borderId="1159" applyNumberFormat="0" applyFont="0" applyFill="0" applyBorder="0" applyAlignment="0" applyProtection="0">
      <alignment horizontal="center" vertical="center" wrapText="1"/>
    </xf>
    <xf numFmtId="37" fontId="108" fillId="0" borderId="1797" applyAlignment="0"/>
    <xf numFmtId="0" fontId="412" fillId="0" borderId="1782" applyNumberFormat="0" applyFill="0" applyAlignment="0" applyProtection="0">
      <alignment vertical="center"/>
    </xf>
    <xf numFmtId="3" fontId="9" fillId="2" borderId="1167" applyNumberFormat="0" applyFont="0" applyFill="0" applyBorder="0" applyAlignment="0" applyProtection="0">
      <alignment horizontal="center" vertical="center" wrapText="1"/>
    </xf>
    <xf numFmtId="0" fontId="406" fillId="86" borderId="904" applyNumberFormat="0" applyAlignment="0" applyProtection="0">
      <alignment vertical="center"/>
    </xf>
    <xf numFmtId="0" fontId="20" fillId="0" borderId="1704">
      <alignment horizontal="left" vertical="center"/>
    </xf>
    <xf numFmtId="0" fontId="20" fillId="0" borderId="1168">
      <alignment horizontal="left" vertical="center"/>
    </xf>
    <xf numFmtId="0" fontId="419" fillId="86" borderId="1187" applyNumberFormat="0" applyAlignment="0" applyProtection="0">
      <alignment vertical="center"/>
    </xf>
    <xf numFmtId="0" fontId="20" fillId="0" borderId="1181">
      <alignment horizontal="left" vertical="center"/>
    </xf>
    <xf numFmtId="0" fontId="377" fillId="86" borderId="1755" applyNumberFormat="0" applyAlignment="0" applyProtection="0"/>
    <xf numFmtId="0" fontId="413" fillId="73" borderId="1200" applyNumberFormat="0" applyAlignment="0" applyProtection="0">
      <alignment vertical="center"/>
    </xf>
    <xf numFmtId="0" fontId="419" fillId="86" borderId="995" applyNumberFormat="0" applyAlignment="0" applyProtection="0">
      <alignment vertical="center"/>
    </xf>
    <xf numFmtId="0" fontId="412" fillId="0" borderId="972" applyNumberFormat="0" applyFill="0" applyAlignment="0" applyProtection="0">
      <alignment vertical="center"/>
    </xf>
    <xf numFmtId="0" fontId="20" fillId="0" borderId="1421">
      <alignment horizontal="left" vertical="center"/>
    </xf>
    <xf numFmtId="0" fontId="377" fillId="86" borderId="1144" applyNumberFormat="0" applyAlignment="0" applyProtection="0"/>
    <xf numFmtId="3" fontId="9" fillId="2" borderId="1750" applyNumberFormat="0" applyFont="0" applyFill="0" applyBorder="0" applyAlignment="0" applyProtection="0">
      <alignment horizontal="center" vertical="center" wrapText="1"/>
    </xf>
    <xf numFmtId="0" fontId="396" fillId="86" borderId="1016" applyNumberFormat="0" applyAlignment="0" applyProtection="0"/>
    <xf numFmtId="37" fontId="108" fillId="0" borderId="931" applyAlignment="0"/>
    <xf numFmtId="3" fontId="9" fillId="2" borderId="948" applyNumberFormat="0" applyFont="0" applyFill="0" applyBorder="0" applyAlignment="0" applyProtection="0">
      <alignment horizontal="center" vertical="center" wrapText="1"/>
    </xf>
    <xf numFmtId="0" fontId="419" fillId="86" borderId="1128" applyNumberFormat="0" applyAlignment="0" applyProtection="0">
      <alignment vertical="center"/>
    </xf>
    <xf numFmtId="3" fontId="9" fillId="2" borderId="1129" applyNumberFormat="0" applyFont="0" applyFill="0" applyBorder="0" applyAlignment="0" applyProtection="0">
      <alignment horizontal="center" vertical="center" wrapText="1"/>
    </xf>
    <xf numFmtId="0" fontId="377" fillId="86" borderId="967" applyNumberFormat="0" applyAlignment="0" applyProtection="0"/>
    <xf numFmtId="3" fontId="9" fillId="2" borderId="1369" applyNumberFormat="0" applyFont="0" applyFill="0" applyBorder="0" applyAlignment="0" applyProtection="0">
      <alignment horizontal="center" vertical="center" wrapText="1"/>
    </xf>
    <xf numFmtId="0" fontId="8" fillId="52" borderId="1645" applyNumberFormat="0" applyFont="0" applyAlignment="0" applyProtection="0"/>
    <xf numFmtId="0" fontId="377" fillId="86" borderId="1193" applyNumberFormat="0" applyAlignment="0" applyProtection="0"/>
    <xf numFmtId="0" fontId="274" fillId="61" borderId="1222" applyNumberFormat="0" applyAlignment="0" applyProtection="0"/>
    <xf numFmtId="0" fontId="20" fillId="0" borderId="1640">
      <alignment horizontal="left" vertical="center"/>
    </xf>
    <xf numFmtId="0" fontId="20" fillId="0" borderId="1243">
      <alignment horizontal="left" vertical="center"/>
    </xf>
    <xf numFmtId="0" fontId="263" fillId="61" borderId="1262" applyNumberFormat="0" applyAlignment="0" applyProtection="0"/>
    <xf numFmtId="0" fontId="396" fillId="86" borderId="939" applyNumberFormat="0" applyAlignment="0" applyProtection="0"/>
    <xf numFmtId="0" fontId="20" fillId="0" borderId="1251">
      <alignment horizontal="left" vertical="center"/>
    </xf>
    <xf numFmtId="0" fontId="413" fillId="73" borderId="1164" applyNumberFormat="0" applyAlignment="0" applyProtection="0">
      <alignment vertical="center"/>
    </xf>
    <xf numFmtId="0" fontId="274" fillId="61" borderId="1201" applyNumberFormat="0" applyAlignment="0" applyProtection="0"/>
    <xf numFmtId="0" fontId="412" fillId="0" borderId="992" applyNumberFormat="0" applyFill="0" applyAlignment="0" applyProtection="0">
      <alignment vertical="center"/>
    </xf>
    <xf numFmtId="0" fontId="413" fillId="73" borderId="1297" applyNumberFormat="0" applyAlignment="0" applyProtection="0">
      <alignment vertical="center"/>
    </xf>
    <xf numFmtId="0" fontId="20" fillId="0" borderId="1189">
      <alignment horizontal="left" vertical="center"/>
    </xf>
    <xf numFmtId="0" fontId="396" fillId="86" borderId="1674" applyNumberFormat="0" applyAlignment="0" applyProtection="0"/>
    <xf numFmtId="0" fontId="396" fillId="86" borderId="1419" applyNumberFormat="0" applyAlignment="0" applyProtection="0"/>
    <xf numFmtId="3" fontId="9" fillId="2" borderId="1209" applyNumberFormat="0" applyFont="0" applyFill="0" applyBorder="0" applyAlignment="0" applyProtection="0">
      <alignment horizontal="center" vertical="center" wrapText="1"/>
    </xf>
    <xf numFmtId="3" fontId="9" fillId="2" borderId="1632" applyNumberFormat="0" applyFont="0" applyFill="0" applyBorder="0" applyAlignment="0" applyProtection="0">
      <alignment horizontal="center" vertical="center" wrapText="1"/>
    </xf>
    <xf numFmtId="0" fontId="274" fillId="61" borderId="1263" applyNumberFormat="0" applyAlignment="0" applyProtection="0"/>
    <xf numFmtId="0" fontId="419" fillId="86" borderId="1646" applyNumberFormat="0" applyAlignment="0" applyProtection="0">
      <alignment vertical="center"/>
    </xf>
    <xf numFmtId="0" fontId="20" fillId="0" borderId="1031">
      <alignment horizontal="left" vertical="center"/>
    </xf>
    <xf numFmtId="0" fontId="419" fillId="86" borderId="1128" applyNumberFormat="0" applyAlignment="0" applyProtection="0">
      <alignment vertical="center"/>
    </xf>
    <xf numFmtId="0" fontId="274" fillId="61" borderId="863" applyNumberFormat="0" applyAlignment="0" applyProtection="0"/>
    <xf numFmtId="0" fontId="20" fillId="0" borderId="1300">
      <alignment horizontal="left" vertical="center"/>
    </xf>
    <xf numFmtId="0" fontId="274" fillId="61" borderId="1419" applyNumberFormat="0" applyAlignment="0" applyProtection="0"/>
    <xf numFmtId="0" fontId="8" fillId="52" borderId="1165" applyNumberFormat="0" applyFont="0" applyAlignment="0" applyProtection="0"/>
    <xf numFmtId="0" fontId="349" fillId="87" borderId="1607" applyNumberFormat="0" applyFont="0" applyAlignment="0" applyProtection="0"/>
    <xf numFmtId="0" fontId="20" fillId="0" borderId="1421">
      <alignment horizontal="left" vertical="center"/>
    </xf>
    <xf numFmtId="0" fontId="396" fillId="86" borderId="939" applyNumberFormat="0" applyAlignment="0" applyProtection="0"/>
    <xf numFmtId="0" fontId="274" fillId="61" borderId="1241" applyNumberFormat="0" applyAlignment="0" applyProtection="0"/>
    <xf numFmtId="0" fontId="263" fillId="61" borderId="1207" applyNumberFormat="0" applyAlignment="0" applyProtection="0"/>
    <xf numFmtId="0" fontId="412" fillId="0" borderId="1253" applyNumberFormat="0" applyFill="0" applyAlignment="0" applyProtection="0">
      <alignment vertical="center"/>
    </xf>
    <xf numFmtId="0" fontId="406" fillId="86" borderId="1035" applyNumberFormat="0" applyAlignment="0" applyProtection="0">
      <alignment vertical="center"/>
    </xf>
    <xf numFmtId="0" fontId="20" fillId="0" borderId="1181">
      <alignment horizontal="left" vertical="center"/>
    </xf>
    <xf numFmtId="0" fontId="274" fillId="61" borderId="1702" applyNumberFormat="0" applyAlignment="0" applyProtection="0"/>
    <xf numFmtId="3" fontId="9" fillId="2" borderId="860" applyNumberFormat="0" applyFont="0" applyFill="0" applyBorder="0" applyAlignment="0" applyProtection="0">
      <alignment horizontal="center" vertical="center" wrapText="1"/>
    </xf>
    <xf numFmtId="0" fontId="419" fillId="86" borderId="1419" applyNumberFormat="0" applyAlignment="0" applyProtection="0">
      <alignment vertical="center"/>
    </xf>
    <xf numFmtId="0" fontId="263" fillId="61" borderId="1164" applyNumberFormat="0" applyAlignment="0" applyProtection="0"/>
    <xf numFmtId="0" fontId="8" fillId="87" borderId="1043" applyNumberFormat="0" applyFont="0" applyAlignment="0" applyProtection="0">
      <alignment vertical="center"/>
    </xf>
    <xf numFmtId="0" fontId="350" fillId="79" borderId="0" applyNumberFormat="0" applyBorder="0" applyAlignment="0" applyProtection="0"/>
    <xf numFmtId="0" fontId="412" fillId="0" borderId="1162" applyNumberFormat="0" applyFill="0" applyAlignment="0" applyProtection="0">
      <alignment vertical="center"/>
    </xf>
    <xf numFmtId="0" fontId="20" fillId="0" borderId="1237">
      <alignment horizontal="left" vertical="center"/>
    </xf>
    <xf numFmtId="0" fontId="20" fillId="0" borderId="1251">
      <alignment horizontal="left" vertical="center"/>
    </xf>
    <xf numFmtId="0" fontId="20" fillId="0" borderId="1210">
      <alignment horizontal="left" vertical="center"/>
    </xf>
    <xf numFmtId="0" fontId="263" fillId="61" borderId="1127" applyNumberFormat="0" applyAlignment="0" applyProtection="0"/>
    <xf numFmtId="0" fontId="406" fillId="86" borderId="1247" applyNumberFormat="0" applyAlignment="0" applyProtection="0">
      <alignment vertical="center"/>
    </xf>
    <xf numFmtId="0" fontId="413" fillId="73" borderId="1290" applyNumberFormat="0" applyAlignment="0" applyProtection="0">
      <alignment vertical="center"/>
    </xf>
    <xf numFmtId="0" fontId="419" fillId="86" borderId="1051" applyNumberFormat="0" applyAlignment="0" applyProtection="0">
      <alignment vertical="center"/>
    </xf>
    <xf numFmtId="0" fontId="108" fillId="0" borderId="857">
      <alignment vertical="justify" wrapText="1"/>
    </xf>
    <xf numFmtId="245" fontId="20" fillId="0" borderId="1758">
      <alignment horizontal="left" vertical="center"/>
    </xf>
    <xf numFmtId="37" fontId="108" fillId="0" borderId="1049" applyAlignment="0"/>
    <xf numFmtId="0" fontId="419" fillId="86" borderId="1256" applyNumberFormat="0" applyAlignment="0" applyProtection="0">
      <alignment vertical="center"/>
    </xf>
    <xf numFmtId="0" fontId="263" fillId="61" borderId="1127" applyNumberFormat="0" applyAlignment="0" applyProtection="0"/>
    <xf numFmtId="0" fontId="396" fillId="86" borderId="1608" applyNumberFormat="0" applyAlignment="0" applyProtection="0"/>
    <xf numFmtId="0" fontId="20" fillId="0" borderId="935">
      <alignment horizontal="left" vertical="center"/>
    </xf>
    <xf numFmtId="0" fontId="377" fillId="86" borderId="861" applyNumberFormat="0" applyAlignment="0" applyProtection="0"/>
    <xf numFmtId="0" fontId="20" fillId="0" borderId="1130">
      <alignment horizontal="left" vertical="center"/>
    </xf>
    <xf numFmtId="0" fontId="406" fillId="86" borderId="917" applyNumberFormat="0" applyAlignment="0" applyProtection="0">
      <alignment vertical="center"/>
    </xf>
    <xf numFmtId="0" fontId="377" fillId="86" borderId="1777" applyNumberFormat="0" applyAlignment="0" applyProtection="0"/>
    <xf numFmtId="0" fontId="419" fillId="86" borderId="1128" applyNumberFormat="0" applyAlignment="0" applyProtection="0">
      <alignment vertical="center"/>
    </xf>
    <xf numFmtId="245" fontId="20" fillId="0" borderId="1421">
      <alignment horizontal="left" vertical="center"/>
    </xf>
    <xf numFmtId="245" fontId="20" fillId="0" borderId="1421">
      <alignment horizontal="left" vertical="center"/>
    </xf>
    <xf numFmtId="245" fontId="20" fillId="0" borderId="900">
      <alignment horizontal="left" vertical="center"/>
    </xf>
    <xf numFmtId="0" fontId="419" fillId="86" borderId="954" applyNumberFormat="0" applyAlignment="0" applyProtection="0">
      <alignment vertical="center"/>
    </xf>
    <xf numFmtId="0" fontId="20" fillId="0" borderId="1278">
      <alignment horizontal="left" vertical="center"/>
    </xf>
    <xf numFmtId="245" fontId="20" fillId="0" borderId="1168">
      <alignment horizontal="left" vertical="center"/>
    </xf>
    <xf numFmtId="0" fontId="396" fillId="86" borderId="863" applyNumberFormat="0" applyAlignment="0" applyProtection="0"/>
    <xf numFmtId="0" fontId="20" fillId="0" borderId="1243">
      <alignment horizontal="left" vertical="center"/>
    </xf>
    <xf numFmtId="0" fontId="350" fillId="83" borderId="0" applyNumberFormat="0" applyBorder="0" applyAlignment="0" applyProtection="0"/>
    <xf numFmtId="0" fontId="413" fillId="73" borderId="967" applyNumberFormat="0" applyAlignment="0" applyProtection="0">
      <alignment vertical="center"/>
    </xf>
    <xf numFmtId="245" fontId="20" fillId="0" borderId="1421">
      <alignment horizontal="left" vertical="center"/>
    </xf>
    <xf numFmtId="0" fontId="413" fillId="73" borderId="1144" applyNumberFormat="0" applyAlignment="0" applyProtection="0">
      <alignment vertical="center"/>
    </xf>
    <xf numFmtId="0" fontId="419" fillId="86" borderId="1128" applyNumberFormat="0" applyAlignment="0" applyProtection="0">
      <alignment vertical="center"/>
    </xf>
    <xf numFmtId="0" fontId="20" fillId="0" borderId="1421">
      <alignment horizontal="left" vertical="center"/>
    </xf>
    <xf numFmtId="0" fontId="274" fillId="61" borderId="1187" applyNumberFormat="0" applyAlignment="0" applyProtection="0"/>
    <xf numFmtId="0" fontId="263" fillId="61" borderId="1318" applyNumberFormat="0" applyAlignment="0" applyProtection="0"/>
    <xf numFmtId="0" fontId="413" fillId="73" borderId="974" applyNumberFormat="0" applyAlignment="0" applyProtection="0">
      <alignment vertical="center"/>
    </xf>
    <xf numFmtId="0" fontId="263" fillId="61" borderId="1127" applyNumberFormat="0" applyAlignment="0" applyProtection="0"/>
    <xf numFmtId="0" fontId="406" fillId="86" borderId="1078" applyNumberFormat="0" applyAlignment="0" applyProtection="0">
      <alignment vertical="center"/>
    </xf>
    <xf numFmtId="0" fontId="263" fillId="61" borderId="1755" applyNumberFormat="0" applyAlignment="0" applyProtection="0"/>
    <xf numFmtId="0" fontId="20" fillId="0" borderId="900">
      <alignment horizontal="left" vertical="center"/>
    </xf>
    <xf numFmtId="0" fontId="20" fillId="0" borderId="1130">
      <alignment horizontal="left" vertical="center"/>
    </xf>
    <xf numFmtId="245" fontId="20" fillId="0" borderId="935">
      <alignment horizontal="left" vertical="center"/>
    </xf>
    <xf numFmtId="0" fontId="274" fillId="61" borderId="1312" applyNumberFormat="0" applyAlignment="0" applyProtection="0"/>
    <xf numFmtId="0" fontId="20" fillId="0" borderId="1038">
      <alignment horizontal="left" vertical="center"/>
    </xf>
    <xf numFmtId="0" fontId="20" fillId="0" borderId="1293">
      <alignment horizontal="left" vertical="center"/>
    </xf>
    <xf numFmtId="3" fontId="9" fillId="2" borderId="1129" applyNumberFormat="0" applyFont="0" applyFill="0" applyBorder="0" applyAlignment="0" applyProtection="0">
      <alignment horizontal="center" vertical="center" wrapText="1"/>
    </xf>
    <xf numFmtId="0" fontId="396" fillId="86" borderId="1194" applyNumberFormat="0" applyAlignment="0" applyProtection="0"/>
    <xf numFmtId="0" fontId="349" fillId="87" borderId="1666" applyNumberFormat="0" applyFont="0" applyAlignment="0" applyProtection="0"/>
    <xf numFmtId="0" fontId="396" fillId="86" borderId="1778" applyNumberFormat="0" applyAlignment="0" applyProtection="0"/>
    <xf numFmtId="0" fontId="412" fillId="0" borderId="1005" applyNumberFormat="0" applyFill="0" applyAlignment="0" applyProtection="0">
      <alignment vertical="center"/>
    </xf>
    <xf numFmtId="37" fontId="108" fillId="0" borderId="966" applyAlignment="0"/>
    <xf numFmtId="0" fontId="377" fillId="86" borderId="1127" applyNumberFormat="0" applyAlignment="0" applyProtection="0"/>
    <xf numFmtId="0" fontId="20" fillId="0" borderId="1251">
      <alignment horizontal="left" vertical="center"/>
    </xf>
    <xf numFmtId="0" fontId="20" fillId="0" borderId="1265">
      <alignment horizontal="left" vertical="center"/>
    </xf>
    <xf numFmtId="0" fontId="20" fillId="0" borderId="1300">
      <alignment horizontal="left" vertical="center"/>
    </xf>
    <xf numFmtId="37" fontId="108" fillId="0" borderId="993" applyAlignment="0"/>
    <xf numFmtId="0" fontId="20" fillId="0" borderId="1258">
      <alignment horizontal="left" vertical="center"/>
    </xf>
    <xf numFmtId="0" fontId="20" fillId="0" borderId="1421">
      <alignment horizontal="left" vertical="center"/>
    </xf>
    <xf numFmtId="37" fontId="108" fillId="0" borderId="1156" applyAlignment="0"/>
    <xf numFmtId="0" fontId="406" fillId="86" borderId="1042" applyNumberFormat="0" applyAlignment="0" applyProtection="0">
      <alignment vertical="center"/>
    </xf>
    <xf numFmtId="0" fontId="412" fillId="0" borderId="1423" applyNumberFormat="0" applyFill="0" applyAlignment="0" applyProtection="0">
      <alignment vertical="center"/>
    </xf>
    <xf numFmtId="0" fontId="20" fillId="0" borderId="920">
      <alignment horizontal="left" vertical="center"/>
    </xf>
    <xf numFmtId="0" fontId="263" fillId="61" borderId="1687" applyNumberFormat="0" applyAlignment="0" applyProtection="0"/>
    <xf numFmtId="0" fontId="406" fillId="86" borderId="1127" applyNumberFormat="0" applyAlignment="0" applyProtection="0">
      <alignment vertical="center"/>
    </xf>
    <xf numFmtId="0" fontId="20" fillId="0" borderId="1168">
      <alignment horizontal="left" vertical="center"/>
    </xf>
    <xf numFmtId="0" fontId="396" fillId="86" borderId="1128" applyNumberFormat="0" applyAlignment="0" applyProtection="0"/>
    <xf numFmtId="0" fontId="20" fillId="0" borderId="1038">
      <alignment horizontal="left" vertical="center"/>
    </xf>
    <xf numFmtId="0" fontId="406" fillId="86" borderId="1035" applyNumberFormat="0" applyAlignment="0" applyProtection="0">
      <alignment vertical="center"/>
    </xf>
    <xf numFmtId="0" fontId="413" fillId="73" borderId="1127" applyNumberFormat="0" applyAlignment="0" applyProtection="0">
      <alignment vertical="center"/>
    </xf>
    <xf numFmtId="0" fontId="20" fillId="0" borderId="956">
      <alignment horizontal="left" vertical="center"/>
    </xf>
    <xf numFmtId="298" fontId="122" fillId="0" borderId="0" applyFont="0" applyFill="0" applyBorder="0" applyAlignment="0" applyProtection="0"/>
    <xf numFmtId="0" fontId="127" fillId="0" borderId="0"/>
    <xf numFmtId="37" fontId="108" fillId="0" borderId="1192" applyAlignment="0"/>
    <xf numFmtId="3" fontId="9" fillId="2" borderId="1159" applyNumberFormat="0" applyFont="0" applyFill="0" applyBorder="0" applyAlignment="0" applyProtection="0">
      <alignment horizontal="center" vertical="center" wrapText="1"/>
    </xf>
    <xf numFmtId="0" fontId="108" fillId="0" borderId="1541">
      <alignment vertical="justify" wrapText="1"/>
    </xf>
    <xf numFmtId="0" fontId="377" fillId="86" borderId="1297" applyNumberFormat="0" applyAlignment="0" applyProtection="0"/>
    <xf numFmtId="0" fontId="20" fillId="0" borderId="1175">
      <alignment horizontal="left" vertical="center"/>
    </xf>
    <xf numFmtId="0" fontId="419" fillId="86" borderId="918" applyNumberFormat="0" applyAlignment="0" applyProtection="0">
      <alignment vertical="center"/>
    </xf>
    <xf numFmtId="37" fontId="108" fillId="0" borderId="952" applyAlignment="0"/>
    <xf numFmtId="0" fontId="396" fillId="86" borderId="1166" applyNumberFormat="0" applyAlignment="0" applyProtection="0"/>
    <xf numFmtId="37" fontId="108" fillId="0" borderId="1240" applyAlignment="0"/>
    <xf numFmtId="0" fontId="274" fillId="61" borderId="1001" applyNumberFormat="0" applyAlignment="0" applyProtection="0"/>
    <xf numFmtId="0" fontId="406" fillId="86" borderId="1558" applyNumberFormat="0" applyAlignment="0" applyProtection="0">
      <alignment vertical="center"/>
    </xf>
    <xf numFmtId="0" fontId="20" fillId="0" borderId="1038">
      <alignment horizontal="left" vertical="center"/>
    </xf>
    <xf numFmtId="0" fontId="274" fillId="61" borderId="1029" applyNumberFormat="0" applyAlignment="0" applyProtection="0"/>
    <xf numFmtId="0" fontId="406" fillId="86" borderId="1487" applyNumberFormat="0" applyAlignment="0" applyProtection="0">
      <alignment vertical="center"/>
    </xf>
    <xf numFmtId="0" fontId="396" fillId="86" borderId="1608" applyNumberFormat="0" applyAlignment="0" applyProtection="0"/>
    <xf numFmtId="0" fontId="20" fillId="0" borderId="1060">
      <alignment horizontal="left" vertical="center"/>
    </xf>
    <xf numFmtId="0" fontId="413" fillId="73" borderId="1127" applyNumberFormat="0" applyAlignment="0" applyProtection="0">
      <alignment vertical="center"/>
    </xf>
    <xf numFmtId="0" fontId="396" fillId="86" borderId="1298" applyNumberFormat="0" applyAlignment="0" applyProtection="0"/>
    <xf numFmtId="0" fontId="20" fillId="0" borderId="1181">
      <alignment horizontal="left" vertical="center"/>
    </xf>
    <xf numFmtId="0" fontId="20" fillId="0" borderId="1697">
      <alignment horizontal="left" vertical="center"/>
    </xf>
    <xf numFmtId="0" fontId="396" fillId="86" borderId="918" applyNumberFormat="0" applyAlignment="0" applyProtection="0"/>
    <xf numFmtId="245" fontId="20" fillId="0" borderId="941">
      <alignment horizontal="left" vertical="center"/>
    </xf>
    <xf numFmtId="0" fontId="20" fillId="0" borderId="1038">
      <alignment horizontal="left" vertical="center"/>
    </xf>
    <xf numFmtId="245" fontId="20" fillId="0" borderId="935">
      <alignment horizontal="left" vertical="center"/>
    </xf>
    <xf numFmtId="0" fontId="20" fillId="0" borderId="1690">
      <alignment horizontal="left" vertical="center"/>
    </xf>
    <xf numFmtId="0" fontId="377" fillId="86" borderId="1701" applyNumberFormat="0" applyAlignment="0" applyProtection="0"/>
    <xf numFmtId="0" fontId="20" fillId="0" borderId="1661">
      <alignment horizontal="left" vertical="center"/>
    </xf>
    <xf numFmtId="37" fontId="108" fillId="0" borderId="1658" applyAlignment="0"/>
    <xf numFmtId="0" fontId="20" fillId="0" borderId="1181">
      <alignment horizontal="left" vertical="center"/>
    </xf>
    <xf numFmtId="0" fontId="20" fillId="0" borderId="1038">
      <alignment horizontal="left" vertical="center"/>
    </xf>
    <xf numFmtId="0" fontId="108" fillId="0" borderId="1112">
      <alignment vertical="justify" wrapText="1"/>
    </xf>
    <xf numFmtId="245" fontId="20" fillId="0" borderId="1038">
      <alignment horizontal="left" vertical="center"/>
    </xf>
    <xf numFmtId="0" fontId="20" fillId="0" borderId="1300">
      <alignment horizontal="left" vertical="center"/>
    </xf>
    <xf numFmtId="0" fontId="413" fillId="73" borderId="924" applyNumberFormat="0" applyAlignment="0" applyProtection="0">
      <alignment vertical="center"/>
    </xf>
    <xf numFmtId="245" fontId="20" fillId="0" borderId="1038">
      <alignment horizontal="left" vertical="center"/>
    </xf>
    <xf numFmtId="0" fontId="8" fillId="52" borderId="1405" applyNumberFormat="0" applyFont="0" applyAlignment="0" applyProtection="0"/>
    <xf numFmtId="0" fontId="263" fillId="61" borderId="1687" applyNumberFormat="0" applyAlignment="0" applyProtection="0"/>
    <xf numFmtId="0" fontId="20" fillId="0" borderId="1038">
      <alignment horizontal="left" vertical="center"/>
    </xf>
    <xf numFmtId="0" fontId="20" fillId="0" borderId="1038">
      <alignment horizontal="left" vertical="center"/>
    </xf>
    <xf numFmtId="0" fontId="20" fillId="0" borderId="1168">
      <alignment horizontal="left" vertical="center"/>
    </xf>
    <xf numFmtId="0" fontId="20" fillId="0" borderId="1046">
      <alignment horizontal="left" vertical="center"/>
    </xf>
    <xf numFmtId="0" fontId="20" fillId="0" borderId="920">
      <alignment horizontal="left" vertical="center"/>
    </xf>
    <xf numFmtId="0" fontId="20" fillId="0" borderId="1633">
      <alignment horizontal="left" vertical="center"/>
    </xf>
    <xf numFmtId="0" fontId="20" fillId="0" borderId="1168">
      <alignment horizontal="left" vertical="center"/>
    </xf>
    <xf numFmtId="0" fontId="419" fillId="86" borderId="1208" applyNumberFormat="0" applyAlignment="0" applyProtection="0">
      <alignment vertical="center"/>
    </xf>
    <xf numFmtId="37" fontId="108" fillId="0" borderId="1184" applyAlignment="0"/>
    <xf numFmtId="37" fontId="108" fillId="0" borderId="1163" applyAlignment="0"/>
    <xf numFmtId="3" fontId="9" fillId="2" borderId="955" applyNumberFormat="0" applyFont="0" applyFill="0" applyBorder="0" applyAlignment="0" applyProtection="0">
      <alignment horizontal="center" vertical="center" wrapText="1"/>
    </xf>
    <xf numFmtId="0" fontId="377" fillId="86" borderId="1755" applyNumberFormat="0" applyAlignment="0" applyProtection="0"/>
    <xf numFmtId="0" fontId="108" fillId="0" borderId="1169">
      <alignment vertical="justify" wrapText="1"/>
    </xf>
    <xf numFmtId="0" fontId="350" fillId="80" borderId="0" applyNumberFormat="0" applyBorder="0" applyAlignment="0" applyProtection="0"/>
    <xf numFmtId="0" fontId="20" fillId="0" borderId="1421">
      <alignment horizontal="left" vertical="center"/>
    </xf>
    <xf numFmtId="0" fontId="274" fillId="61" borderId="1256" applyNumberFormat="0" applyAlignment="0" applyProtection="0"/>
    <xf numFmtId="0" fontId="20" fillId="0" borderId="1181">
      <alignment horizontal="left" vertical="center"/>
    </xf>
    <xf numFmtId="245" fontId="20" fillId="0" borderId="1168">
      <alignment horizontal="left" vertical="center"/>
    </xf>
    <xf numFmtId="0" fontId="419" fillId="86" borderId="1406" applyNumberFormat="0" applyAlignment="0" applyProtection="0">
      <alignment vertical="center"/>
    </xf>
    <xf numFmtId="0" fontId="413" fillId="73" borderId="1262" applyNumberFormat="0" applyAlignment="0" applyProtection="0">
      <alignment vertical="center"/>
    </xf>
    <xf numFmtId="0" fontId="263" fillId="61" borderId="1071" applyNumberFormat="0" applyAlignment="0" applyProtection="0"/>
    <xf numFmtId="0" fontId="406" fillId="86" borderId="1164" applyNumberFormat="0" applyAlignment="0" applyProtection="0">
      <alignment vertical="center"/>
    </xf>
    <xf numFmtId="0" fontId="20" fillId="0" borderId="894">
      <alignment horizontal="left" vertical="center"/>
    </xf>
    <xf numFmtId="0" fontId="419" fillId="86" borderId="1145" applyNumberFormat="0" applyAlignment="0" applyProtection="0">
      <alignment vertical="center"/>
    </xf>
    <xf numFmtId="0" fontId="20" fillId="0" borderId="1491">
      <alignment horizontal="left" vertical="center"/>
    </xf>
    <xf numFmtId="0" fontId="8" fillId="87" borderId="1043" applyNumberFormat="0" applyFont="0" applyAlignment="0" applyProtection="0">
      <alignment vertical="center"/>
    </xf>
    <xf numFmtId="0" fontId="349" fillId="87" borderId="1043" applyNumberFormat="0" applyFont="0" applyAlignment="0" applyProtection="0"/>
    <xf numFmtId="0" fontId="413" fillId="73" borderId="1680" applyNumberFormat="0" applyAlignment="0" applyProtection="0">
      <alignment vertical="center"/>
    </xf>
    <xf numFmtId="0" fontId="274" fillId="61" borderId="1128" applyNumberFormat="0" applyAlignment="0" applyProtection="0"/>
    <xf numFmtId="0" fontId="20" fillId="0" borderId="1773">
      <alignment horizontal="left" vertical="center"/>
    </xf>
    <xf numFmtId="0" fontId="274" fillId="61" borderId="911" applyNumberFormat="0" applyAlignment="0" applyProtection="0"/>
    <xf numFmtId="0" fontId="20" fillId="0" borderId="1168">
      <alignment horizontal="left" vertical="center"/>
    </xf>
    <xf numFmtId="0" fontId="20" fillId="0" borderId="949">
      <alignment horizontal="left" vertical="center"/>
    </xf>
    <xf numFmtId="0" fontId="413" fillId="73" borderId="967" applyNumberFormat="0" applyAlignment="0" applyProtection="0">
      <alignment vertical="center"/>
    </xf>
    <xf numFmtId="0" fontId="274" fillId="61" borderId="1608" applyNumberFormat="0" applyAlignment="0" applyProtection="0"/>
    <xf numFmtId="0" fontId="263" fillId="61" borderId="1318" applyNumberFormat="0" applyAlignment="0" applyProtection="0"/>
    <xf numFmtId="0" fontId="396" fillId="86" borderId="1128" applyNumberFormat="0" applyAlignment="0" applyProtection="0"/>
    <xf numFmtId="0" fontId="263" fillId="61" borderId="861" applyNumberFormat="0" applyAlignment="0" applyProtection="0"/>
    <xf numFmtId="0" fontId="377" fillId="86" borderId="1665" applyNumberFormat="0" applyAlignment="0" applyProtection="0"/>
    <xf numFmtId="0" fontId="20" fillId="0" borderId="1633">
      <alignment horizontal="left" vertical="center"/>
    </xf>
    <xf numFmtId="37" fontId="108" fillId="0" borderId="859" applyAlignment="0"/>
    <xf numFmtId="3" fontId="9" fillId="2" borderId="948" applyNumberFormat="0" applyFont="0" applyFill="0" applyBorder="0" applyAlignment="0" applyProtection="0">
      <alignment horizontal="center" vertical="center" wrapText="1"/>
    </xf>
    <xf numFmtId="0" fontId="396" fillId="86" borderId="1263" applyNumberFormat="0" applyAlignment="0" applyProtection="0"/>
    <xf numFmtId="37" fontId="108" fillId="0" borderId="1150" applyAlignment="0"/>
    <xf numFmtId="0" fontId="377" fillId="86" borderId="1164" applyNumberFormat="0" applyAlignment="0" applyProtection="0"/>
    <xf numFmtId="0" fontId="396" fillId="86" borderId="961" applyNumberFormat="0" applyAlignment="0" applyProtection="0"/>
    <xf numFmtId="0" fontId="419" fillId="86" borderId="933" applyNumberFormat="0" applyAlignment="0" applyProtection="0">
      <alignment vertical="center"/>
    </xf>
    <xf numFmtId="0" fontId="20" fillId="0" borderId="1175">
      <alignment horizontal="left" vertical="center"/>
    </xf>
    <xf numFmtId="0" fontId="20" fillId="0" borderId="1300">
      <alignment horizontal="left" vertical="center"/>
    </xf>
    <xf numFmtId="0" fontId="396" fillId="86" borderId="947" applyNumberFormat="0" applyAlignment="0" applyProtection="0"/>
    <xf numFmtId="0" fontId="349" fillId="87" borderId="1165" applyNumberFormat="0" applyFont="0" applyAlignment="0" applyProtection="0"/>
    <xf numFmtId="0" fontId="396" fillId="86" borderId="1312" applyNumberFormat="0" applyAlignment="0" applyProtection="0"/>
    <xf numFmtId="0" fontId="20" fillId="0" borderId="1723">
      <alignment horizontal="left" vertical="center"/>
    </xf>
    <xf numFmtId="0" fontId="263" fillId="61" borderId="1172" applyNumberFormat="0" applyAlignment="0" applyProtection="0"/>
    <xf numFmtId="0" fontId="20" fillId="0" borderId="1271">
      <alignment horizontal="left" vertical="center"/>
    </xf>
    <xf numFmtId="0" fontId="419" fillId="86" borderId="1319" applyNumberFormat="0" applyAlignment="0" applyProtection="0">
      <alignment vertical="center"/>
    </xf>
    <xf numFmtId="0" fontId="413" fillId="73" borderId="1665" applyNumberFormat="0" applyAlignment="0" applyProtection="0">
      <alignment vertical="center"/>
    </xf>
    <xf numFmtId="0" fontId="274" fillId="61" borderId="1715" applyNumberFormat="0" applyAlignment="0" applyProtection="0"/>
    <xf numFmtId="3" fontId="9" fillId="2" borderId="860" applyNumberFormat="0" applyFont="0" applyFill="0" applyBorder="0" applyAlignment="0" applyProtection="0">
      <alignment horizontal="center" vertical="center" wrapText="1"/>
    </xf>
    <xf numFmtId="0" fontId="8" fillId="52" borderId="862" applyNumberFormat="0" applyFont="0" applyAlignment="0" applyProtection="0"/>
    <xf numFmtId="0" fontId="20" fillId="0" borderId="928">
      <alignment horizontal="left" vertical="center"/>
    </xf>
    <xf numFmtId="0" fontId="8" fillId="87" borderId="1165" applyNumberFormat="0" applyFont="0" applyAlignment="0" applyProtection="0">
      <alignment vertical="center"/>
    </xf>
    <xf numFmtId="0" fontId="412" fillId="0" borderId="1040" applyNumberFormat="0" applyFill="0" applyAlignment="0" applyProtection="0">
      <alignment vertical="center"/>
    </xf>
    <xf numFmtId="0" fontId="8" fillId="52" borderId="1607" applyNumberFormat="0" applyFont="0" applyAlignment="0" applyProtection="0"/>
    <xf numFmtId="0" fontId="349" fillId="87" borderId="1043" applyNumberFormat="0" applyFont="0" applyAlignment="0" applyProtection="0"/>
    <xf numFmtId="0" fontId="419" fillId="86" borderId="939" applyNumberFormat="0" applyAlignment="0" applyProtection="0">
      <alignment vertical="center"/>
    </xf>
    <xf numFmtId="3" fontId="9" fillId="2" borderId="940" applyNumberFormat="0" applyFont="0" applyFill="0" applyBorder="0" applyAlignment="0" applyProtection="0">
      <alignment horizontal="center" vertical="center" wrapText="1"/>
    </xf>
    <xf numFmtId="0" fontId="20" fillId="0" borderId="956">
      <alignment horizontal="left" vertical="center"/>
    </xf>
    <xf numFmtId="0" fontId="274" fillId="61" borderId="1166" applyNumberFormat="0" applyAlignment="0" applyProtection="0"/>
    <xf numFmtId="0" fontId="377" fillId="86" borderId="1127" applyNumberFormat="0" applyAlignment="0" applyProtection="0"/>
    <xf numFmtId="0" fontId="419" fillId="86" borderId="1166" applyNumberFormat="0" applyAlignment="0" applyProtection="0">
      <alignment vertical="center"/>
    </xf>
    <xf numFmtId="0" fontId="20" fillId="0" borderId="1074">
      <alignment horizontal="left" vertical="center"/>
    </xf>
    <xf numFmtId="0" fontId="108" fillId="0" borderId="942">
      <alignment vertical="justify" wrapText="1"/>
    </xf>
    <xf numFmtId="0" fontId="20" fillId="0" borderId="1181">
      <alignment horizontal="left" vertical="center"/>
    </xf>
    <xf numFmtId="0" fontId="396" fillId="86" borderId="1065" applyNumberFormat="0" applyAlignment="0" applyProtection="0"/>
    <xf numFmtId="37" fontId="108" fillId="0" borderId="1137" applyAlignment="0"/>
    <xf numFmtId="0" fontId="396" fillId="86" borderId="1298" applyNumberFormat="0" applyAlignment="0" applyProtection="0"/>
    <xf numFmtId="0" fontId="20" fillId="0" borderId="1175">
      <alignment horizontal="left" vertical="center"/>
    </xf>
    <xf numFmtId="0" fontId="406" fillId="86" borderId="861" applyNumberFormat="0" applyAlignment="0" applyProtection="0">
      <alignment vertical="center"/>
    </xf>
    <xf numFmtId="0" fontId="8" fillId="87" borderId="862" applyNumberFormat="0" applyFont="0" applyAlignment="0" applyProtection="0">
      <alignment vertical="center"/>
    </xf>
    <xf numFmtId="0" fontId="413" fillId="73" borderId="1701" applyNumberFormat="0" applyAlignment="0" applyProtection="0">
      <alignment vertical="center"/>
    </xf>
    <xf numFmtId="0" fontId="412" fillId="0" borderId="858" applyNumberFormat="0" applyFill="0" applyAlignment="0" applyProtection="0">
      <alignment vertical="center"/>
    </xf>
    <xf numFmtId="0" fontId="413" fillId="73" borderId="861" applyNumberFormat="0" applyAlignment="0" applyProtection="0">
      <alignment vertical="center"/>
    </xf>
    <xf numFmtId="0" fontId="419" fillId="86" borderId="863" applyNumberFormat="0" applyAlignment="0" applyProtection="0">
      <alignment vertical="center"/>
    </xf>
    <xf numFmtId="0" fontId="396" fillId="86" borderId="1269" applyNumberFormat="0" applyAlignment="0" applyProtection="0"/>
    <xf numFmtId="0" fontId="20" fillId="0" borderId="1175">
      <alignment horizontal="left" vertical="center"/>
    </xf>
    <xf numFmtId="0" fontId="377" fillId="86" borderId="1057" applyNumberFormat="0" applyAlignment="0" applyProtection="0"/>
    <xf numFmtId="0" fontId="396" fillId="86" borderId="982" applyNumberFormat="0" applyAlignment="0" applyProtection="0"/>
    <xf numFmtId="0" fontId="377" fillId="86" borderId="1290" applyNumberFormat="0" applyAlignment="0" applyProtection="0"/>
    <xf numFmtId="0" fontId="413" fillId="73" borderId="861" applyNumberFormat="0" applyAlignment="0" applyProtection="0">
      <alignment vertical="center"/>
    </xf>
    <xf numFmtId="0" fontId="20" fillId="0" borderId="1130">
      <alignment horizontal="left" vertical="center"/>
    </xf>
    <xf numFmtId="37" fontId="108" fillId="0" borderId="952" applyAlignment="0"/>
    <xf numFmtId="0" fontId="20" fillId="0" borderId="1265">
      <alignment horizontal="left" vertical="center"/>
    </xf>
    <xf numFmtId="245" fontId="20" fillId="0" borderId="1038">
      <alignment horizontal="left" vertical="center"/>
    </xf>
    <xf numFmtId="245" fontId="20" fillId="0" borderId="1181">
      <alignment horizontal="left" vertical="center"/>
    </xf>
    <xf numFmtId="0" fontId="377" fillId="86" borderId="1164" applyNumberFormat="0" applyAlignment="0" applyProtection="0"/>
    <xf numFmtId="37" fontId="108" fillId="0" borderId="1726" applyAlignment="0"/>
    <xf numFmtId="0" fontId="263" fillId="61" borderId="1290" applyNumberFormat="0" applyAlignment="0" applyProtection="0"/>
    <xf numFmtId="0" fontId="20" fillId="0" borderId="1134">
      <alignment horizontal="left" vertical="center"/>
    </xf>
    <xf numFmtId="0" fontId="8" fillId="87" borderId="862" applyNumberFormat="0" applyFont="0" applyAlignment="0" applyProtection="0">
      <alignment vertical="center"/>
    </xf>
    <xf numFmtId="0" fontId="406" fillId="86" borderId="861" applyNumberFormat="0" applyAlignment="0" applyProtection="0">
      <alignment vertical="center"/>
    </xf>
    <xf numFmtId="0" fontId="419" fillId="86" borderId="939" applyNumberFormat="0" applyAlignment="0" applyProtection="0">
      <alignment vertical="center"/>
    </xf>
    <xf numFmtId="245" fontId="20" fillId="0" borderId="1153">
      <alignment horizontal="left" vertical="center"/>
    </xf>
    <xf numFmtId="0" fontId="406" fillId="86" borderId="1172" applyNumberFormat="0" applyAlignment="0" applyProtection="0">
      <alignment vertical="center"/>
    </xf>
    <xf numFmtId="0" fontId="20" fillId="0" borderId="1153">
      <alignment horizontal="left" vertical="center"/>
    </xf>
    <xf numFmtId="3" fontId="9" fillId="2" borderId="1786" applyNumberFormat="0" applyFont="0" applyFill="0" applyBorder="0" applyAlignment="0" applyProtection="0">
      <alignment horizontal="center" vertical="center" wrapText="1"/>
    </xf>
    <xf numFmtId="0" fontId="8" fillId="52" borderId="862" applyNumberFormat="0" applyFont="0" applyAlignment="0" applyProtection="0"/>
    <xf numFmtId="3" fontId="9" fillId="2" borderId="1223" applyNumberFormat="0" applyFont="0" applyFill="0" applyBorder="0" applyAlignment="0" applyProtection="0">
      <alignment horizontal="center" vertical="center" wrapText="1"/>
    </xf>
    <xf numFmtId="0" fontId="263" fillId="61" borderId="1042" applyNumberFormat="0" applyAlignment="0" applyProtection="0"/>
    <xf numFmtId="0" fontId="396" fillId="86" borderId="1058" applyNumberFormat="0" applyAlignment="0" applyProtection="0"/>
    <xf numFmtId="0" fontId="396" fillId="86" borderId="1312" applyNumberFormat="0" applyAlignment="0" applyProtection="0"/>
    <xf numFmtId="0" fontId="263" fillId="61" borderId="1127" applyNumberFormat="0" applyAlignment="0" applyProtection="0"/>
    <xf numFmtId="0" fontId="406" fillId="86" borderId="974" applyNumberFormat="0" applyAlignment="0" applyProtection="0">
      <alignment vertical="center"/>
    </xf>
    <xf numFmtId="3" fontId="9" fillId="2" borderId="899" applyNumberFormat="0" applyFont="0" applyFill="0" applyBorder="0" applyAlignment="0" applyProtection="0">
      <alignment horizontal="center" vertical="center" wrapText="1"/>
    </xf>
    <xf numFmtId="0" fontId="396" fillId="86" borderId="898" applyNumberFormat="0" applyAlignment="0" applyProtection="0"/>
    <xf numFmtId="0" fontId="263" fillId="61" borderId="861" applyNumberFormat="0" applyAlignment="0" applyProtection="0"/>
    <xf numFmtId="3" fontId="9" fillId="2" borderId="1626" applyNumberFormat="0" applyFont="0" applyFill="0" applyBorder="0" applyAlignment="0" applyProtection="0">
      <alignment horizontal="center" vertical="center" wrapText="1"/>
    </xf>
    <xf numFmtId="0" fontId="377" fillId="86" borderId="1144" applyNumberFormat="0" applyAlignment="0" applyProtection="0"/>
    <xf numFmtId="0" fontId="396" fillId="86" borderId="1166" applyNumberFormat="0" applyAlignment="0" applyProtection="0"/>
    <xf numFmtId="37" fontId="108" fillId="0" borderId="1776" applyAlignment="0"/>
    <xf numFmtId="0" fontId="349" fillId="87" borderId="1165" applyNumberFormat="0" applyFont="0" applyAlignment="0" applyProtection="0"/>
    <xf numFmtId="0" fontId="20" fillId="0" borderId="1130">
      <alignment horizontal="left" vertical="center"/>
    </xf>
    <xf numFmtId="0" fontId="20" fillId="0" borderId="1153">
      <alignment horizontal="left" vertical="center"/>
    </xf>
    <xf numFmtId="0" fontId="406" fillId="86" borderId="1071" applyNumberFormat="0" applyAlignment="0" applyProtection="0">
      <alignment vertical="center"/>
    </xf>
    <xf numFmtId="0" fontId="20" fillId="0" borderId="941">
      <alignment horizontal="left" vertical="center"/>
    </xf>
    <xf numFmtId="3" fontId="9" fillId="2" borderId="1129" applyNumberFormat="0" applyFont="0" applyFill="0" applyBorder="0" applyAlignment="0" applyProtection="0">
      <alignment horizontal="center" vertical="center" wrapText="1"/>
    </xf>
    <xf numFmtId="0" fontId="406" fillId="86" borderId="1665" applyNumberFormat="0" applyAlignment="0" applyProtection="0">
      <alignment vertical="center"/>
    </xf>
    <xf numFmtId="245" fontId="20" fillId="0" borderId="1160">
      <alignment horizontal="left" vertical="center"/>
    </xf>
    <xf numFmtId="37" fontId="108" fillId="0" borderId="1014" applyAlignment="0"/>
    <xf numFmtId="0" fontId="396" fillId="86" borderId="947" applyNumberFormat="0" applyAlignment="0" applyProtection="0"/>
    <xf numFmtId="0" fontId="108" fillId="0" borderId="1788">
      <alignment vertical="justify" wrapText="1"/>
    </xf>
    <xf numFmtId="0" fontId="377" fillId="86" borderId="1234" applyNumberFormat="0" applyAlignment="0" applyProtection="0"/>
    <xf numFmtId="0" fontId="396" fillId="86" borderId="995" applyNumberFormat="0" applyAlignment="0" applyProtection="0"/>
    <xf numFmtId="0" fontId="8" fillId="87" borderId="1728" applyNumberFormat="0" applyFont="0" applyAlignment="0" applyProtection="0">
      <alignment vertical="center"/>
    </xf>
    <xf numFmtId="0" fontId="412" fillId="0" borderId="896" applyNumberFormat="0" applyFill="0" applyAlignment="0" applyProtection="0">
      <alignment vertical="center"/>
    </xf>
    <xf numFmtId="0" fontId="349" fillId="87" borderId="1043" applyNumberFormat="0" applyFont="0" applyAlignment="0" applyProtection="0"/>
    <xf numFmtId="0" fontId="396" fillId="86" borderId="1023" applyNumberFormat="0" applyAlignment="0" applyProtection="0"/>
    <xf numFmtId="0" fontId="263" fillId="61" borderId="1297" applyNumberFormat="0" applyAlignment="0" applyProtection="0"/>
    <xf numFmtId="0" fontId="413" fillId="73" borderId="1755" applyNumberFormat="0" applyAlignment="0" applyProtection="0">
      <alignment vertical="center"/>
    </xf>
    <xf numFmtId="0" fontId="8" fillId="52" borderId="946" applyNumberFormat="0" applyFont="0" applyAlignment="0" applyProtection="0"/>
    <xf numFmtId="0" fontId="274" fillId="61" borderId="1298" applyNumberFormat="0" applyAlignment="0" applyProtection="0"/>
    <xf numFmtId="245" fontId="20" fillId="0" borderId="1153">
      <alignment horizontal="left" vertical="center"/>
    </xf>
    <xf numFmtId="0" fontId="406" fillId="86" borderId="1673" applyNumberFormat="0" applyAlignment="0" applyProtection="0">
      <alignment vertical="center"/>
    </xf>
    <xf numFmtId="37" fontId="108" fillId="0" borderId="1672" applyAlignment="0"/>
    <xf numFmtId="0" fontId="413" fillId="73" borderId="1777" applyNumberFormat="0" applyAlignment="0" applyProtection="0">
      <alignment vertical="center"/>
    </xf>
    <xf numFmtId="3" fontId="9" fillId="2" borderId="1030" applyNumberFormat="0" applyFont="0" applyFill="0" applyBorder="0" applyAlignment="0" applyProtection="0">
      <alignment horizontal="center" vertical="center" wrapText="1"/>
    </xf>
    <xf numFmtId="0" fontId="20" fillId="0" borderId="1661">
      <alignment horizontal="left" vertical="center"/>
    </xf>
    <xf numFmtId="0" fontId="377" fillId="86" borderId="1064" applyNumberFormat="0" applyAlignment="0" applyProtection="0"/>
    <xf numFmtId="0" fontId="20" fillId="0" borderId="1134">
      <alignment horizontal="left" vertical="center"/>
    </xf>
    <xf numFmtId="0" fontId="419" fillId="86" borderId="1241" applyNumberFormat="0" applyAlignment="0" applyProtection="0">
      <alignment vertical="center"/>
    </xf>
    <xf numFmtId="245" fontId="20" fillId="0" borderId="1189">
      <alignment horizontal="left" vertical="center"/>
    </xf>
    <xf numFmtId="0" fontId="90" fillId="0" borderId="0"/>
    <xf numFmtId="0" fontId="20" fillId="0" borderId="949">
      <alignment horizontal="left" vertical="center"/>
    </xf>
    <xf numFmtId="0" fontId="413" fillId="73" borderId="1078" applyNumberFormat="0" applyAlignment="0" applyProtection="0">
      <alignment vertical="center"/>
    </xf>
    <xf numFmtId="0" fontId="20" fillId="0" borderId="1160">
      <alignment horizontal="left" vertical="center"/>
    </xf>
    <xf numFmtId="245" fontId="20" fillId="0" borderId="1160">
      <alignment horizontal="left" vertical="center"/>
    </xf>
    <xf numFmtId="37" fontId="108" fillId="0" borderId="1049" applyAlignment="0"/>
    <xf numFmtId="37" fontId="108" fillId="0" borderId="1199" applyAlignment="0"/>
    <xf numFmtId="0" fontId="419" fillId="86" borderId="1681" applyNumberFormat="0" applyAlignment="0" applyProtection="0">
      <alignment vertical="center"/>
    </xf>
    <xf numFmtId="0" fontId="20" fillId="0" borderId="1153">
      <alignment horizontal="left" vertical="center"/>
    </xf>
    <xf numFmtId="0" fontId="419" fillId="86" borderId="1312" applyNumberFormat="0" applyAlignment="0" applyProtection="0">
      <alignment vertical="center"/>
    </xf>
    <xf numFmtId="0" fontId="406" fillId="86" borderId="1127" applyNumberFormat="0" applyAlignment="0" applyProtection="0">
      <alignment vertical="center"/>
    </xf>
    <xf numFmtId="0" fontId="349" fillId="87" borderId="1043" applyNumberFormat="0" applyFont="0" applyAlignment="0" applyProtection="0"/>
    <xf numFmtId="37" fontId="108" fillId="0" borderId="1034" applyAlignment="0"/>
    <xf numFmtId="0" fontId="349" fillId="87" borderId="862" applyNumberFormat="0" applyFont="0" applyAlignment="0" applyProtection="0"/>
    <xf numFmtId="0" fontId="419" fillId="86" borderId="911" applyNumberFormat="0" applyAlignment="0" applyProtection="0">
      <alignment vertical="center"/>
    </xf>
    <xf numFmtId="0" fontId="396" fillId="86" borderId="1284" applyNumberFormat="0" applyAlignment="0" applyProtection="0"/>
    <xf numFmtId="0" fontId="419" fillId="86" borderId="1756" applyNumberFormat="0" applyAlignment="0" applyProtection="0">
      <alignment vertical="center"/>
    </xf>
    <xf numFmtId="0" fontId="274" fillId="61" borderId="1072" applyNumberFormat="0" applyAlignment="0" applyProtection="0"/>
    <xf numFmtId="0" fontId="406" fillId="86" borderId="1164" applyNumberFormat="0" applyAlignment="0" applyProtection="0">
      <alignment vertical="center"/>
    </xf>
    <xf numFmtId="37" fontId="108" fillId="0" borderId="1163" applyAlignment="0"/>
    <xf numFmtId="0" fontId="20" fillId="0" borderId="1153">
      <alignment horizontal="left" vertical="center"/>
    </xf>
    <xf numFmtId="0" fontId="20" fillId="0" borderId="1130">
      <alignment horizontal="left" vertical="center"/>
    </xf>
    <xf numFmtId="0" fontId="419" fillId="86" borderId="1158" applyNumberFormat="0" applyAlignment="0" applyProtection="0">
      <alignment vertical="center"/>
    </xf>
    <xf numFmtId="0" fontId="274" fillId="61" borderId="905" applyNumberFormat="0" applyAlignment="0" applyProtection="0"/>
    <xf numFmtId="37" fontId="108" fillId="0" borderId="1178" applyAlignment="0"/>
    <xf numFmtId="37" fontId="108" fillId="0" borderId="944" applyAlignment="0"/>
    <xf numFmtId="0" fontId="412" fillId="0" borderId="1170" applyNumberFormat="0" applyFill="0" applyAlignment="0" applyProtection="0">
      <alignment vertical="center"/>
    </xf>
    <xf numFmtId="0" fontId="274" fillId="61" borderId="1044" applyNumberFormat="0" applyAlignment="0" applyProtection="0"/>
    <xf numFmtId="0" fontId="108" fillId="0" borderId="1670">
      <alignment vertical="justify" wrapText="1"/>
    </xf>
    <xf numFmtId="0" fontId="413" fillId="73" borderId="1127" applyNumberFormat="0" applyAlignment="0" applyProtection="0">
      <alignment vertical="center"/>
    </xf>
    <xf numFmtId="0" fontId="20" fillId="0" borderId="1160">
      <alignment horizontal="left" vertical="center"/>
    </xf>
    <xf numFmtId="0" fontId="20" fillId="0" borderId="1038">
      <alignment horizontal="left" vertical="center"/>
    </xf>
    <xf numFmtId="0" fontId="20" fillId="0" borderId="1160">
      <alignment horizontal="left" vertical="center"/>
    </xf>
    <xf numFmtId="0" fontId="396" fillId="86" borderId="1151" applyNumberFormat="0" applyAlignment="0" applyProtection="0"/>
    <xf numFmtId="0" fontId="108" fillId="0" borderId="1131">
      <alignment vertical="justify" wrapText="1"/>
    </xf>
    <xf numFmtId="0" fontId="396" fillId="86" borderId="1208" applyNumberFormat="0" applyAlignment="0" applyProtection="0"/>
    <xf numFmtId="0" fontId="406" fillId="86" borderId="1144" applyNumberFormat="0" applyAlignment="0" applyProtection="0">
      <alignment vertical="center"/>
    </xf>
    <xf numFmtId="0" fontId="108" fillId="0" borderId="1670">
      <alignment vertical="justify" wrapText="1"/>
    </xf>
    <xf numFmtId="0" fontId="419" fillId="86" borderId="1618" applyNumberFormat="0" applyAlignment="0" applyProtection="0">
      <alignment vertical="center"/>
    </xf>
    <xf numFmtId="0" fontId="274" fillId="61" borderId="1016" applyNumberFormat="0" applyAlignment="0" applyProtection="0"/>
    <xf numFmtId="0" fontId="20" fillId="0" borderId="1160">
      <alignment horizontal="left" vertical="center"/>
    </xf>
    <xf numFmtId="3" fontId="9" fillId="2" borderId="1133" applyNumberFormat="0" applyFont="0" applyFill="0" applyBorder="0" applyAlignment="0" applyProtection="0">
      <alignment horizontal="center" vertical="center" wrapText="1"/>
    </xf>
    <xf numFmtId="0" fontId="413" fillId="73" borderId="1015" applyNumberFormat="0" applyAlignment="0" applyProtection="0">
      <alignment vertical="center"/>
    </xf>
    <xf numFmtId="3" fontId="9" fillId="2" borderId="1320" applyNumberFormat="0" applyFont="0" applyFill="0" applyBorder="0" applyAlignment="0" applyProtection="0">
      <alignment horizontal="center" vertical="center" wrapText="1"/>
    </xf>
    <xf numFmtId="3" fontId="9" fillId="2" borderId="1668" applyNumberFormat="0" applyFont="0" applyFill="0" applyBorder="0" applyAlignment="0" applyProtection="0">
      <alignment horizontal="center" vertical="center" wrapText="1"/>
    </xf>
    <xf numFmtId="3" fontId="9" fillId="2" borderId="1757" applyNumberFormat="0" applyFont="0" applyFill="0" applyBorder="0" applyAlignment="0" applyProtection="0">
      <alignment horizontal="center" vertical="center" wrapText="1"/>
    </xf>
    <xf numFmtId="0" fontId="20" fillId="0" borderId="1160">
      <alignment horizontal="left" vertical="center"/>
    </xf>
    <xf numFmtId="0" fontId="412" fillId="0" borderId="1642" applyNumberFormat="0" applyFill="0" applyAlignment="0" applyProtection="0">
      <alignment vertical="center"/>
    </xf>
    <xf numFmtId="3" fontId="9" fillId="2" borderId="1159" applyNumberFormat="0" applyFont="0" applyFill="0" applyBorder="0" applyAlignment="0" applyProtection="0">
      <alignment horizontal="center" vertical="center" wrapText="1"/>
    </xf>
    <xf numFmtId="0" fontId="412" fillId="0" borderId="1280" applyNumberFormat="0" applyFill="0" applyAlignment="0" applyProtection="0">
      <alignment vertical="center"/>
    </xf>
    <xf numFmtId="0" fontId="20" fillId="0" borderId="1669">
      <alignment horizontal="left" vertical="center"/>
    </xf>
    <xf numFmtId="0" fontId="20" fillId="0" borderId="1153">
      <alignment horizontal="left" vertical="center"/>
    </xf>
    <xf numFmtId="0" fontId="20" fillId="0" borderId="1153">
      <alignment horizontal="left" vertical="center"/>
    </xf>
    <xf numFmtId="0" fontId="396" fillId="86" borderId="1241" applyNumberFormat="0" applyAlignment="0" applyProtection="0"/>
    <xf numFmtId="0" fontId="419" fillId="86" borderId="1695" applyNumberFormat="0" applyAlignment="0" applyProtection="0">
      <alignment vertical="center"/>
    </xf>
    <xf numFmtId="0" fontId="377" fillId="86" borderId="1673" applyNumberFormat="0" applyAlignment="0" applyProtection="0"/>
    <xf numFmtId="0" fontId="20" fillId="0" borderId="1210">
      <alignment horizontal="left" vertical="center"/>
    </xf>
    <xf numFmtId="37" fontId="108" fillId="0" borderId="993" applyAlignment="0"/>
    <xf numFmtId="0" fontId="108" fillId="0" borderId="1161">
      <alignment vertical="justify" wrapText="1"/>
    </xf>
    <xf numFmtId="0" fontId="377" fillId="86" borderId="1078" applyNumberFormat="0" applyAlignment="0" applyProtection="0"/>
    <xf numFmtId="37" fontId="108" fillId="0" borderId="1034" applyAlignment="0"/>
    <xf numFmtId="0" fontId="90" fillId="0" borderId="0"/>
    <xf numFmtId="0" fontId="20" fillId="0" borderId="1408">
      <alignment horizontal="left" vertical="center"/>
    </xf>
    <xf numFmtId="0" fontId="20" fillId="0" borderId="1196">
      <alignment horizontal="left" vertical="center"/>
    </xf>
    <xf numFmtId="3" fontId="9" fillId="2" borderId="1292" applyNumberFormat="0" applyFont="0" applyFill="0" applyBorder="0" applyAlignment="0" applyProtection="0">
      <alignment horizontal="center" vertical="center" wrapText="1"/>
    </xf>
    <xf numFmtId="0" fontId="20" fillId="0" borderId="1130">
      <alignment horizontal="left" vertical="center"/>
    </xf>
    <xf numFmtId="0" fontId="20" fillId="0" borderId="1766">
      <alignment horizontal="left" vertical="center"/>
    </xf>
    <xf numFmtId="0" fontId="419" fillId="86" borderId="1128" applyNumberFormat="0" applyAlignment="0" applyProtection="0">
      <alignment vertical="center"/>
    </xf>
    <xf numFmtId="0" fontId="20" fillId="0" borderId="1067">
      <alignment horizontal="left" vertical="center"/>
    </xf>
    <xf numFmtId="0" fontId="377" fillId="86" borderId="994" applyNumberFormat="0" applyAlignment="0" applyProtection="0"/>
    <xf numFmtId="0" fontId="20" fillId="0" borderId="1160">
      <alignment horizontal="left" vertical="center"/>
    </xf>
    <xf numFmtId="245" fontId="20" fillId="0" borderId="1130">
      <alignment horizontal="left" vertical="center"/>
    </xf>
    <xf numFmtId="0" fontId="396" fillId="86" borderId="1194" applyNumberFormat="0" applyAlignment="0" applyProtection="0"/>
    <xf numFmtId="37" fontId="108" fillId="0" borderId="1126" applyAlignment="0"/>
    <xf numFmtId="37" fontId="108" fillId="0" borderId="1233" applyAlignment="0"/>
    <xf numFmtId="0" fontId="406" fillId="86" borderId="1193" applyNumberFormat="0" applyAlignment="0" applyProtection="0">
      <alignment vertical="center"/>
    </xf>
    <xf numFmtId="0" fontId="419" fillId="86" borderId="1222" applyNumberFormat="0" applyAlignment="0" applyProtection="0">
      <alignment vertical="center"/>
    </xf>
    <xf numFmtId="0" fontId="20" fillId="0" borderId="1278">
      <alignment horizontal="left" vertical="center"/>
    </xf>
    <xf numFmtId="0" fontId="419" fillId="86" borderId="898" applyNumberFormat="0" applyAlignment="0" applyProtection="0">
      <alignment vertical="center"/>
    </xf>
    <xf numFmtId="0" fontId="413" fillId="73" borderId="1144" applyNumberFormat="0" applyAlignment="0" applyProtection="0">
      <alignment vertical="center"/>
    </xf>
    <xf numFmtId="0" fontId="349" fillId="87" borderId="925" applyNumberFormat="0" applyFont="0" applyAlignment="0" applyProtection="0"/>
    <xf numFmtId="0" fontId="20" fillId="0" borderId="1731">
      <alignment horizontal="left" vertical="center"/>
    </xf>
    <xf numFmtId="0" fontId="108" fillId="0" borderId="991">
      <alignment vertical="justify" wrapText="1"/>
    </xf>
    <xf numFmtId="0" fontId="20" fillId="0" borderId="1669">
      <alignment horizontal="left" vertical="center"/>
    </xf>
    <xf numFmtId="0" fontId="396" fillId="86" borderId="1128" applyNumberFormat="0" applyAlignment="0" applyProtection="0"/>
    <xf numFmtId="0" fontId="20" fillId="0" borderId="1210">
      <alignment horizontal="left" vertical="center"/>
    </xf>
    <xf numFmtId="3" fontId="9" fillId="2" borderId="1722" applyNumberFormat="0" applyFont="0" applyFill="0" applyBorder="0" applyAlignment="0" applyProtection="0">
      <alignment horizontal="center" vertical="center" wrapText="1"/>
    </xf>
    <xf numFmtId="0" fontId="8" fillId="52" borderId="1248" applyNumberFormat="0" applyFont="0" applyAlignment="0" applyProtection="0"/>
    <xf numFmtId="0" fontId="20" fillId="0" borderId="1224">
      <alignment horizontal="left" vertical="center"/>
    </xf>
    <xf numFmtId="0" fontId="413" fillId="73" borderId="1050" applyNumberFormat="0" applyAlignment="0" applyProtection="0">
      <alignment vertical="center"/>
    </xf>
    <xf numFmtId="245" fontId="20" fillId="0" borderId="1160">
      <alignment horizontal="left" vertical="center"/>
    </xf>
    <xf numFmtId="0" fontId="20" fillId="0" borderId="1758">
      <alignment horizontal="left" vertical="center"/>
    </xf>
    <xf numFmtId="0" fontId="377" fillId="86" borderId="1762" applyNumberFormat="0" applyAlignment="0" applyProtection="0"/>
    <xf numFmtId="0" fontId="396" fillId="86" borderId="1721" applyNumberFormat="0" applyAlignment="0" applyProtection="0"/>
    <xf numFmtId="0" fontId="274" fillId="61" borderId="1653" applyNumberFormat="0" applyAlignment="0" applyProtection="0"/>
    <xf numFmtId="0" fontId="20" fillId="0" borderId="1717">
      <alignment horizontal="left" vertical="center"/>
    </xf>
    <xf numFmtId="0" fontId="108" fillId="0" borderId="1698">
      <alignment vertical="justify" wrapText="1"/>
    </xf>
    <xf numFmtId="0" fontId="20" fillId="0" borderId="1265">
      <alignment horizontal="left" vertical="center"/>
    </xf>
    <xf numFmtId="245" fontId="20" fillId="0" borderId="1181">
      <alignment horizontal="left" vertical="center"/>
    </xf>
    <xf numFmtId="0" fontId="303" fillId="86" borderId="863" applyNumberFormat="0" applyAlignment="0" applyProtection="0">
      <alignment vertical="center"/>
    </xf>
    <xf numFmtId="0" fontId="274" fillId="61" borderId="1448" applyNumberFormat="0" applyAlignment="0" applyProtection="0"/>
    <xf numFmtId="3" fontId="9" fillId="2" borderId="1546" applyNumberFormat="0" applyFont="0" applyFill="0" applyBorder="0" applyAlignment="0" applyProtection="0">
      <alignment horizontal="center" vertical="center" wrapText="1"/>
    </xf>
    <xf numFmtId="0" fontId="20" fillId="0" borderId="1400">
      <alignment horizontal="left" vertical="center"/>
    </xf>
    <xf numFmtId="0" fontId="298" fillId="73" borderId="861" applyNumberFormat="0" applyAlignment="0" applyProtection="0">
      <alignment vertical="center"/>
    </xf>
    <xf numFmtId="0" fontId="297" fillId="0" borderId="858" applyNumberFormat="0" applyFill="0" applyAlignment="0" applyProtection="0">
      <alignment vertical="center"/>
    </xf>
    <xf numFmtId="0" fontId="406" fillId="86" borderId="1304" applyNumberFormat="0" applyAlignment="0" applyProtection="0">
      <alignment vertical="center"/>
    </xf>
    <xf numFmtId="0" fontId="8" fillId="87" borderId="862" applyNumberFormat="0" applyFont="0" applyAlignment="0" applyProtection="0">
      <alignment vertical="center"/>
    </xf>
    <xf numFmtId="0" fontId="291" fillId="86" borderId="861" applyNumberFormat="0" applyAlignment="0" applyProtection="0">
      <alignment vertical="center"/>
    </xf>
    <xf numFmtId="0" fontId="412" fillId="0" borderId="1382" applyNumberFormat="0" applyFill="0" applyAlignment="0" applyProtection="0">
      <alignment vertical="center"/>
    </xf>
    <xf numFmtId="245" fontId="20" fillId="0" borderId="1610">
      <alignment horizontal="left" vertical="center"/>
    </xf>
    <xf numFmtId="0" fontId="263" fillId="61" borderId="861" applyNumberFormat="0" applyAlignment="0" applyProtection="0"/>
    <xf numFmtId="37" fontId="108" fillId="0" borderId="1006" applyAlignment="0"/>
    <xf numFmtId="0" fontId="377" fillId="86" borderId="1701" applyNumberFormat="0" applyAlignment="0" applyProtection="0"/>
    <xf numFmtId="0" fontId="263" fillId="61" borderId="1255" applyNumberFormat="0" applyAlignment="0" applyProtection="0"/>
    <xf numFmtId="0" fontId="377" fillId="86" borderId="1185" applyNumberFormat="0" applyAlignment="0" applyProtection="0"/>
    <xf numFmtId="0" fontId="274" fillId="61" borderId="1319" applyNumberFormat="0" applyAlignment="0" applyProtection="0"/>
    <xf numFmtId="37" fontId="108" fillId="0" borderId="1220" applyAlignment="0"/>
    <xf numFmtId="0" fontId="20" fillId="0" borderId="1224">
      <alignment horizontal="left" vertical="center"/>
    </xf>
    <xf numFmtId="37" fontId="108" fillId="0" borderId="1310" applyAlignment="0"/>
    <xf numFmtId="0" fontId="8" fillId="52" borderId="1367" applyNumberFormat="0" applyFont="0" applyAlignment="0" applyProtection="0"/>
    <xf numFmtId="0" fontId="263" fillId="61" borderId="1234" applyNumberFormat="0" applyAlignment="0" applyProtection="0"/>
    <xf numFmtId="0" fontId="412" fillId="0" borderId="1663" applyNumberFormat="0" applyFill="0" applyAlignment="0" applyProtection="0">
      <alignment vertical="center"/>
    </xf>
    <xf numFmtId="37" fontId="108" fillId="0" borderId="1783" applyAlignment="0"/>
    <xf numFmtId="0" fontId="20" fillId="0" borderId="1140">
      <alignment horizontal="left" vertical="center"/>
    </xf>
    <xf numFmtId="0" fontId="8" fillId="52" borderId="862" applyNumberFormat="0" applyFont="0" applyAlignment="0" applyProtection="0"/>
    <xf numFmtId="0" fontId="274" fillId="61" borderId="863" applyNumberFormat="0" applyAlignment="0" applyProtection="0"/>
    <xf numFmtId="0" fontId="8" fillId="52" borderId="862" applyNumberFormat="0" applyFont="0" applyAlignment="0" applyProtection="0"/>
    <xf numFmtId="0" fontId="108" fillId="0" borderId="857">
      <alignment vertical="justify" wrapText="1"/>
    </xf>
    <xf numFmtId="0" fontId="406" fillId="86" borderId="861" applyNumberFormat="0" applyAlignment="0" applyProtection="0">
      <alignment vertical="center"/>
    </xf>
    <xf numFmtId="0" fontId="8" fillId="87" borderId="862" applyNumberFormat="0" applyFont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0" fontId="412" fillId="0" borderId="858" applyNumberFormat="0" applyFill="0" applyAlignment="0" applyProtection="0">
      <alignment vertical="center"/>
    </xf>
    <xf numFmtId="0" fontId="413" fillId="73" borderId="861" applyNumberFormat="0" applyAlignment="0" applyProtection="0">
      <alignment vertical="center"/>
    </xf>
    <xf numFmtId="0" fontId="419" fillId="86" borderId="863" applyNumberFormat="0" applyAlignment="0" applyProtection="0">
      <alignment vertical="center"/>
    </xf>
    <xf numFmtId="0" fontId="419" fillId="86" borderId="881" applyNumberFormat="0" applyAlignment="0" applyProtection="0">
      <alignment vertical="center"/>
    </xf>
    <xf numFmtId="0" fontId="419" fillId="86" borderId="869" applyNumberFormat="0" applyAlignment="0" applyProtection="0">
      <alignment vertical="center"/>
    </xf>
    <xf numFmtId="0" fontId="413" fillId="73" borderId="868" applyNumberFormat="0" applyAlignment="0" applyProtection="0">
      <alignment vertical="center"/>
    </xf>
    <xf numFmtId="0" fontId="406" fillId="86" borderId="868" applyNumberFormat="0" applyAlignment="0" applyProtection="0">
      <alignment vertical="center"/>
    </xf>
    <xf numFmtId="0" fontId="20" fillId="0" borderId="883">
      <alignment horizontal="left" vertical="center"/>
    </xf>
    <xf numFmtId="0" fontId="20" fillId="0" borderId="883">
      <alignment horizontal="left" vertical="center"/>
    </xf>
    <xf numFmtId="0" fontId="263" fillId="61" borderId="868" applyNumberFormat="0" applyAlignment="0" applyProtection="0"/>
    <xf numFmtId="0" fontId="419" fillId="86" borderId="881" applyNumberFormat="0" applyAlignment="0" applyProtection="0">
      <alignment vertical="center"/>
    </xf>
    <xf numFmtId="37" fontId="108" fillId="0" borderId="880" applyAlignment="0"/>
    <xf numFmtId="0" fontId="412" fillId="0" borderId="879" applyNumberFormat="0" applyFill="0" applyAlignment="0" applyProtection="0">
      <alignment vertical="center"/>
    </xf>
    <xf numFmtId="0" fontId="419" fillId="86" borderId="881" applyNumberFormat="0" applyAlignment="0" applyProtection="0">
      <alignment vertical="center"/>
    </xf>
    <xf numFmtId="0" fontId="108" fillId="0" borderId="884">
      <alignment vertical="justify" wrapText="1"/>
    </xf>
    <xf numFmtId="0" fontId="274" fillId="61" borderId="881" applyNumberFormat="0" applyAlignment="0" applyProtection="0"/>
    <xf numFmtId="245" fontId="20" fillId="0" borderId="883">
      <alignment horizontal="left" vertical="center"/>
    </xf>
    <xf numFmtId="0" fontId="396" fillId="86" borderId="881" applyNumberFormat="0" applyAlignment="0" applyProtection="0"/>
    <xf numFmtId="0" fontId="20" fillId="0" borderId="883">
      <alignment horizontal="left" vertical="center"/>
    </xf>
    <xf numFmtId="0" fontId="20" fillId="0" borderId="883">
      <alignment horizontal="left" vertical="center"/>
    </xf>
    <xf numFmtId="0" fontId="412" fillId="0" borderId="885" applyNumberFormat="0" applyFill="0" applyAlignment="0" applyProtection="0">
      <alignment vertical="center"/>
    </xf>
    <xf numFmtId="0" fontId="396" fillId="86" borderId="881" applyNumberFormat="0" applyAlignment="0" applyProtection="0"/>
    <xf numFmtId="3" fontId="9" fillId="2" borderId="882" applyNumberFormat="0" applyFont="0" applyFill="0" applyBorder="0" applyAlignment="0" applyProtection="0">
      <alignment horizontal="center" vertical="center" wrapText="1"/>
    </xf>
    <xf numFmtId="0" fontId="20" fillId="0" borderId="877">
      <alignment horizontal="left" vertical="center"/>
    </xf>
    <xf numFmtId="0" fontId="20" fillId="0" borderId="1408">
      <alignment horizontal="left" vertical="center"/>
    </xf>
    <xf numFmtId="0" fontId="20" fillId="0" borderId="1661">
      <alignment horizontal="left" vertical="center"/>
    </xf>
    <xf numFmtId="0" fontId="274" fillId="61" borderId="1608" applyNumberFormat="0" applyAlignment="0" applyProtection="0"/>
    <xf numFmtId="0" fontId="274" fillId="61" borderId="1503" applyNumberFormat="0" applyAlignment="0" applyProtection="0"/>
    <xf numFmtId="3" fontId="9" fillId="2" borderId="1306" applyNumberFormat="0" applyFont="0" applyFill="0" applyBorder="0" applyAlignment="0" applyProtection="0">
      <alignment horizontal="center" vertical="center" wrapText="1"/>
    </xf>
    <xf numFmtId="0" fontId="274" fillId="61" borderId="1496" applyNumberFormat="0" applyAlignment="0" applyProtection="0"/>
    <xf numFmtId="37" fontId="108" fillId="0" borderId="1126" applyAlignment="0"/>
    <xf numFmtId="0" fontId="20" fillId="0" borderId="1314">
      <alignment horizontal="left" vertical="center"/>
    </xf>
    <xf numFmtId="0" fontId="413" fillId="73" borderId="1185" applyNumberFormat="0" applyAlignment="0" applyProtection="0">
      <alignment vertical="center"/>
    </xf>
    <xf numFmtId="3" fontId="9" fillId="2" borderId="882" applyNumberFormat="0" applyFont="0" applyFill="0" applyBorder="0" applyAlignment="0" applyProtection="0">
      <alignment horizontal="center" vertical="center" wrapText="1"/>
    </xf>
    <xf numFmtId="0" fontId="20" fillId="0" borderId="883">
      <alignment horizontal="left" vertical="center"/>
    </xf>
    <xf numFmtId="0" fontId="20" fillId="0" borderId="883">
      <alignment horizontal="left" vertical="center"/>
    </xf>
    <xf numFmtId="0" fontId="274" fillId="61" borderId="881" applyNumberFormat="0" applyAlignment="0" applyProtection="0"/>
    <xf numFmtId="0" fontId="20" fillId="0" borderId="877">
      <alignment horizontal="left" vertical="center"/>
    </xf>
    <xf numFmtId="0" fontId="20" fillId="0" borderId="877">
      <alignment horizontal="left" vertical="center"/>
    </xf>
    <xf numFmtId="0" fontId="20" fillId="0" borderId="877">
      <alignment horizontal="left" vertical="center"/>
    </xf>
    <xf numFmtId="0" fontId="20" fillId="0" borderId="877">
      <alignment horizontal="left" vertical="center"/>
    </xf>
    <xf numFmtId="0" fontId="20" fillId="0" borderId="877">
      <alignment horizontal="left" vertical="center"/>
    </xf>
    <xf numFmtId="0" fontId="20" fillId="0" borderId="877">
      <alignment horizontal="left" vertical="center"/>
    </xf>
    <xf numFmtId="0" fontId="274" fillId="61" borderId="869" applyNumberFormat="0" applyAlignment="0" applyProtection="0"/>
    <xf numFmtId="37" fontId="108" fillId="0" borderId="880" applyAlignment="0"/>
    <xf numFmtId="0" fontId="406" fillId="86" borderId="861" applyNumberFormat="0" applyAlignment="0" applyProtection="0">
      <alignment vertical="center"/>
    </xf>
    <xf numFmtId="0" fontId="8" fillId="87" borderId="862" applyNumberFormat="0" applyFont="0" applyAlignment="0" applyProtection="0">
      <alignment vertical="center"/>
    </xf>
    <xf numFmtId="0" fontId="412" fillId="0" borderId="858" applyNumberFormat="0" applyFill="0" applyAlignment="0" applyProtection="0">
      <alignment vertical="center"/>
    </xf>
    <xf numFmtId="0" fontId="413" fillId="73" borderId="861" applyNumberFormat="0" applyAlignment="0" applyProtection="0">
      <alignment vertical="center"/>
    </xf>
    <xf numFmtId="0" fontId="419" fillId="86" borderId="863" applyNumberFormat="0" applyAlignment="0" applyProtection="0">
      <alignment vertical="center"/>
    </xf>
    <xf numFmtId="3" fontId="9" fillId="2" borderId="876" applyNumberFormat="0" applyFont="0" applyFill="0" applyBorder="0" applyAlignment="0" applyProtection="0">
      <alignment horizontal="center" vertical="center" wrapText="1"/>
    </xf>
    <xf numFmtId="0" fontId="396" fillId="86" borderId="875" applyNumberFormat="0" applyAlignment="0" applyProtection="0"/>
    <xf numFmtId="0" fontId="20" fillId="0" borderId="883">
      <alignment horizontal="left" vertical="center"/>
    </xf>
    <xf numFmtId="0" fontId="396" fillId="86" borderId="869" applyNumberFormat="0" applyAlignment="0" applyProtection="0"/>
    <xf numFmtId="0" fontId="377" fillId="86" borderId="868" applyNumberFormat="0" applyAlignment="0" applyProtection="0"/>
    <xf numFmtId="3" fontId="9" fillId="2" borderId="870" applyNumberFormat="0" applyFont="0" applyFill="0" applyBorder="0" applyAlignment="0" applyProtection="0">
      <alignment horizontal="center" vertical="center" wrapText="1"/>
    </xf>
    <xf numFmtId="0" fontId="274" fillId="61" borderId="881" applyNumberFormat="0" applyAlignment="0" applyProtection="0"/>
    <xf numFmtId="37" fontId="108" fillId="0" borderId="867" applyAlignment="0"/>
    <xf numFmtId="37" fontId="108" fillId="0" borderId="880" applyAlignment="0"/>
    <xf numFmtId="3" fontId="9" fillId="2" borderId="882" applyNumberFormat="0" applyFont="0" applyFill="0" applyBorder="0" applyAlignment="0" applyProtection="0">
      <alignment horizontal="center" vertical="center" wrapText="1"/>
    </xf>
    <xf numFmtId="0" fontId="396" fillId="86" borderId="881" applyNumberFormat="0" applyAlignment="0" applyProtection="0"/>
    <xf numFmtId="37" fontId="108" fillId="0" borderId="859" applyAlignment="0"/>
    <xf numFmtId="3" fontId="9" fillId="2" borderId="860" applyNumberFormat="0" applyFont="0" applyFill="0" applyBorder="0" applyAlignment="0" applyProtection="0">
      <alignment horizontal="center" vertical="center" wrapText="1"/>
    </xf>
    <xf numFmtId="0" fontId="377" fillId="86" borderId="861" applyNumberFormat="0" applyAlignment="0" applyProtection="0"/>
    <xf numFmtId="0" fontId="349" fillId="87" borderId="862" applyNumberFormat="0" applyFont="0" applyAlignment="0" applyProtection="0"/>
    <xf numFmtId="0" fontId="396" fillId="86" borderId="863" applyNumberFormat="0" applyAlignment="0" applyProtection="0"/>
    <xf numFmtId="37" fontId="108" fillId="0" borderId="874" applyAlignment="0"/>
    <xf numFmtId="0" fontId="396" fillId="86" borderId="881" applyNumberFormat="0" applyAlignment="0" applyProtection="0"/>
    <xf numFmtId="0" fontId="406" fillId="86" borderId="1275" applyNumberFormat="0" applyAlignment="0" applyProtection="0">
      <alignment vertical="center"/>
    </xf>
    <xf numFmtId="0" fontId="20" fillId="0" borderId="1655">
      <alignment horizontal="left" vertical="center"/>
    </xf>
    <xf numFmtId="0" fontId="20" fillId="0" borderId="1731">
      <alignment horizontal="left" vertical="center"/>
    </xf>
    <xf numFmtId="0" fontId="406" fillId="86" borderId="1384" applyNumberFormat="0" applyAlignment="0" applyProtection="0">
      <alignment vertical="center"/>
    </xf>
    <xf numFmtId="0" fontId="396" fillId="86" borderId="1667" applyNumberFormat="0" applyAlignment="0" applyProtection="0"/>
    <xf numFmtId="0" fontId="108" fillId="0" borderId="1781">
      <alignment vertical="justify" wrapText="1"/>
    </xf>
    <xf numFmtId="37" fontId="108" fillId="0" borderId="1606" applyAlignment="0"/>
    <xf numFmtId="0" fontId="350" fillId="83" borderId="0" applyNumberFormat="0" applyBorder="0" applyAlignment="0" applyProtection="0"/>
    <xf numFmtId="37" fontId="108" fillId="0" borderId="1220" applyAlignment="0"/>
    <xf numFmtId="3" fontId="9" fillId="2" borderId="1223" applyNumberFormat="0" applyFont="0" applyFill="0" applyBorder="0" applyAlignment="0" applyProtection="0">
      <alignment horizontal="center" vertical="center" wrapText="1"/>
    </xf>
    <xf numFmtId="0" fontId="274" fillId="61" borderId="1756" applyNumberFormat="0" applyAlignment="0" applyProtection="0"/>
    <xf numFmtId="245" fontId="20" fillId="0" borderId="1655">
      <alignment horizontal="left" vertical="center"/>
    </xf>
    <xf numFmtId="0" fontId="20" fillId="0" borderId="1387">
      <alignment horizontal="left" vertical="center"/>
    </xf>
    <xf numFmtId="0" fontId="396" fillId="86" borderId="1695" applyNumberFormat="0" applyAlignment="0" applyProtection="0"/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108" fillId="0" borderId="857">
      <alignment vertical="justify" wrapText="1"/>
    </xf>
    <xf numFmtId="0" fontId="263" fillId="61" borderId="861" applyNumberFormat="0" applyAlignment="0" applyProtection="0"/>
    <xf numFmtId="0" fontId="20" fillId="0" borderId="1380">
      <alignment horizontal="left" vertical="center"/>
    </xf>
    <xf numFmtId="0" fontId="274" fillId="61" borderId="863" applyNumberFormat="0" applyAlignment="0" applyProtection="0"/>
    <xf numFmtId="0" fontId="20" fillId="0" borderId="1314">
      <alignment horizontal="left" vertical="center"/>
    </xf>
    <xf numFmtId="0" fontId="8" fillId="52" borderId="862" applyNumberFormat="0" applyFont="0" applyAlignment="0" applyProtection="0"/>
    <xf numFmtId="0" fontId="8" fillId="52" borderId="1043" applyNumberFormat="0" applyFont="0" applyAlignment="0" applyProtection="0"/>
    <xf numFmtId="0" fontId="377" fillId="86" borderId="1397" applyNumberFormat="0" applyAlignment="0" applyProtection="0"/>
    <xf numFmtId="0" fontId="419" fillId="86" borderId="1764" applyNumberFormat="0" applyAlignment="0" applyProtection="0">
      <alignment vertical="center"/>
    </xf>
    <xf numFmtId="0" fontId="406" fillId="86" borderId="861" applyNumberFormat="0" applyAlignment="0" applyProtection="0">
      <alignment vertical="center"/>
    </xf>
    <xf numFmtId="0" fontId="8" fillId="87" borderId="862" applyNumberFormat="0" applyFont="0" applyAlignment="0" applyProtection="0">
      <alignment vertical="center"/>
    </xf>
    <xf numFmtId="0" fontId="412" fillId="0" borderId="858" applyNumberFormat="0" applyFill="0" applyAlignment="0" applyProtection="0">
      <alignment vertical="center"/>
    </xf>
    <xf numFmtId="0" fontId="413" fillId="73" borderId="861" applyNumberFormat="0" applyAlignment="0" applyProtection="0">
      <alignment vertical="center"/>
    </xf>
    <xf numFmtId="0" fontId="419" fillId="86" borderId="863" applyNumberFormat="0" applyAlignment="0" applyProtection="0">
      <alignment vertical="center"/>
    </xf>
    <xf numFmtId="245" fontId="20" fillId="0" borderId="864">
      <alignment horizontal="left" vertical="center"/>
    </xf>
    <xf numFmtId="37" fontId="108" fillId="0" borderId="859" applyAlignment="0"/>
    <xf numFmtId="3" fontId="9" fillId="2" borderId="860" applyNumberFormat="0" applyFont="0" applyFill="0" applyBorder="0" applyAlignment="0" applyProtection="0">
      <alignment horizontal="center" vertical="center" wrapText="1"/>
    </xf>
    <xf numFmtId="0" fontId="377" fillId="86" borderId="861" applyNumberFormat="0" applyAlignment="0" applyProtection="0"/>
    <xf numFmtId="0" fontId="349" fillId="87" borderId="862" applyNumberFormat="0" applyFont="0" applyAlignment="0" applyProtection="0"/>
    <xf numFmtId="0" fontId="396" fillId="86" borderId="863" applyNumberFormat="0" applyAlignment="0" applyProtection="0"/>
    <xf numFmtId="245" fontId="20" fillId="0" borderId="864">
      <alignment horizontal="left" vertical="center"/>
    </xf>
    <xf numFmtId="0" fontId="20" fillId="0" borderId="1661">
      <alignment horizontal="left" vertical="center"/>
    </xf>
    <xf numFmtId="0" fontId="274" fillId="61" borderId="1638" applyNumberFormat="0" applyAlignment="0" applyProtection="0"/>
    <xf numFmtId="0" fontId="396" fillId="86" borderId="1531" applyNumberFormat="0" applyAlignment="0" applyProtection="0"/>
    <xf numFmtId="0" fontId="20" fillId="0" borderId="1690">
      <alignment horizontal="left" vertical="center"/>
    </xf>
    <xf numFmtId="0" fontId="350" fillId="84" borderId="0" applyNumberFormat="0" applyBorder="0" applyAlignment="0" applyProtection="0"/>
    <xf numFmtId="0" fontId="20" fillId="0" borderId="1134">
      <alignment horizontal="left" vertical="center"/>
    </xf>
    <xf numFmtId="37" fontId="108" fillId="0" borderId="1403" applyAlignment="0"/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245" fontId="20" fillId="0" borderId="864">
      <alignment horizontal="left" vertical="center"/>
    </xf>
    <xf numFmtId="245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377" fillId="86" borderId="861" applyNumberFormat="0" applyAlignment="0" applyProtection="0"/>
    <xf numFmtId="0" fontId="349" fillId="87" borderId="862" applyNumberFormat="0" applyFont="0" applyAlignment="0" applyProtection="0"/>
    <xf numFmtId="0" fontId="396" fillId="86" borderId="863" applyNumberFormat="0" applyAlignment="0" applyProtection="0"/>
    <xf numFmtId="37" fontId="108" fillId="0" borderId="859" applyAlignment="0"/>
    <xf numFmtId="0" fontId="396" fillId="86" borderId="1256" applyNumberFormat="0" applyAlignment="0" applyProtection="0"/>
    <xf numFmtId="3" fontId="9" fillId="2" borderId="860" applyNumberFormat="0" applyFont="0" applyFill="0" applyBorder="0" applyAlignment="0" applyProtection="0">
      <alignment horizontal="center" vertical="center" wrapText="1"/>
    </xf>
    <xf numFmtId="0" fontId="20" fillId="0" borderId="1505">
      <alignment horizontal="left" vertical="center"/>
    </xf>
    <xf numFmtId="37" fontId="108" fillId="0" borderId="1206" applyAlignment="0"/>
    <xf numFmtId="0" fontId="108" fillId="0" borderId="865">
      <alignment vertical="justify" wrapText="1"/>
    </xf>
    <xf numFmtId="37" fontId="108" fillId="0" borderId="1390" applyAlignment="0"/>
    <xf numFmtId="0" fontId="263" fillId="61" borderId="861" applyNumberFormat="0" applyAlignment="0" applyProtection="0"/>
    <xf numFmtId="0" fontId="274" fillId="61" borderId="863" applyNumberFormat="0" applyAlignment="0" applyProtection="0"/>
    <xf numFmtId="0" fontId="413" fillId="73" borderId="1127" applyNumberFormat="0" applyAlignment="0" applyProtection="0">
      <alignment vertical="center"/>
    </xf>
    <xf numFmtId="0" fontId="20" fillId="0" borderId="1314">
      <alignment horizontal="left" vertical="center"/>
    </xf>
    <xf numFmtId="0" fontId="8" fillId="52" borderId="862" applyNumberFormat="0" applyFont="0" applyAlignment="0" applyProtection="0"/>
    <xf numFmtId="0" fontId="412" fillId="0" borderId="1132" applyNumberFormat="0" applyFill="0" applyAlignment="0" applyProtection="0">
      <alignment vertical="center"/>
    </xf>
    <xf numFmtId="0" fontId="406" fillId="86" borderId="861" applyNumberFormat="0" applyAlignment="0" applyProtection="0">
      <alignment vertical="center"/>
    </xf>
    <xf numFmtId="0" fontId="8" fillId="87" borderId="862" applyNumberFormat="0" applyFont="0" applyAlignment="0" applyProtection="0">
      <alignment vertical="center"/>
    </xf>
    <xf numFmtId="0" fontId="412" fillId="0" borderId="866" applyNumberFormat="0" applyFill="0" applyAlignment="0" applyProtection="0">
      <alignment vertical="center"/>
    </xf>
    <xf numFmtId="0" fontId="413" fillId="73" borderId="861" applyNumberFormat="0" applyAlignment="0" applyProtection="0">
      <alignment vertical="center"/>
    </xf>
    <xf numFmtId="0" fontId="419" fillId="86" borderId="863" applyNumberFormat="0" applyAlignment="0" applyProtection="0">
      <alignment vertical="center"/>
    </xf>
    <xf numFmtId="245" fontId="20" fillId="0" borderId="864">
      <alignment horizontal="left" vertical="center"/>
    </xf>
    <xf numFmtId="0" fontId="377" fillId="86" borderId="861" applyNumberFormat="0" applyAlignment="0" applyProtection="0"/>
    <xf numFmtId="0" fontId="349" fillId="87" borderId="862" applyNumberFormat="0" applyFont="0" applyAlignment="0" applyProtection="0"/>
    <xf numFmtId="0" fontId="396" fillId="86" borderId="863" applyNumberFormat="0" applyAlignment="0" applyProtection="0"/>
    <xf numFmtId="245" fontId="20" fillId="0" borderId="864">
      <alignment horizontal="left" vertical="center"/>
    </xf>
    <xf numFmtId="0" fontId="274" fillId="61" borderId="1695" applyNumberFormat="0" applyAlignment="0" applyProtection="0"/>
    <xf numFmtId="37" fontId="108" fillId="0" borderId="886" applyAlignment="0"/>
    <xf numFmtId="0" fontId="263" fillId="61" borderId="1701" applyNumberFormat="0" applyAlignment="0" applyProtection="0"/>
    <xf numFmtId="0" fontId="349" fillId="87" borderId="1248" applyNumberFormat="0" applyFont="0" applyAlignment="0" applyProtection="0"/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0" fontId="20" fillId="0" borderId="864">
      <alignment horizontal="left" vertical="center"/>
    </xf>
    <xf numFmtId="245" fontId="20" fillId="0" borderId="864">
      <alignment horizontal="left" vertical="center"/>
    </xf>
    <xf numFmtId="245" fontId="20" fillId="0" borderId="864">
      <alignment horizontal="left" vertical="center"/>
    </xf>
    <xf numFmtId="0" fontId="108" fillId="0" borderId="865">
      <alignment vertical="justify" wrapText="1"/>
    </xf>
    <xf numFmtId="0" fontId="263" fillId="61" borderId="868" applyNumberFormat="0" applyAlignment="0" applyProtection="0"/>
    <xf numFmtId="0" fontId="274" fillId="61" borderId="869" applyNumberFormat="0" applyAlignment="0" applyProtection="0"/>
    <xf numFmtId="0" fontId="406" fillId="86" borderId="868" applyNumberFormat="0" applyAlignment="0" applyProtection="0">
      <alignment vertical="center"/>
    </xf>
    <xf numFmtId="0" fontId="412" fillId="0" borderId="866" applyNumberFormat="0" applyFill="0" applyAlignment="0" applyProtection="0">
      <alignment vertical="center"/>
    </xf>
    <xf numFmtId="0" fontId="413" fillId="73" borderId="868" applyNumberFormat="0" applyAlignment="0" applyProtection="0">
      <alignment vertical="center"/>
    </xf>
    <xf numFmtId="0" fontId="419" fillId="86" borderId="869" applyNumberFormat="0" applyAlignment="0" applyProtection="0">
      <alignment vertical="center"/>
    </xf>
    <xf numFmtId="37" fontId="108" fillId="0" borderId="867" applyAlignment="0"/>
    <xf numFmtId="3" fontId="9" fillId="2" borderId="870" applyNumberFormat="0" applyFont="0" applyFill="0" applyBorder="0" applyAlignment="0" applyProtection="0">
      <alignment horizontal="center" vertical="center" wrapText="1"/>
    </xf>
    <xf numFmtId="0" fontId="377" fillId="86" borderId="868" applyNumberFormat="0" applyAlignment="0" applyProtection="0"/>
    <xf numFmtId="0" fontId="396" fillId="86" borderId="869" applyNumberFormat="0" applyAlignment="0" applyProtection="0"/>
    <xf numFmtId="0" fontId="20" fillId="0" borderId="871">
      <alignment horizontal="left" vertical="center"/>
    </xf>
    <xf numFmtId="0" fontId="20" fillId="0" borderId="871">
      <alignment horizontal="left" vertical="center"/>
    </xf>
    <xf numFmtId="0" fontId="20" fillId="0" borderId="871">
      <alignment horizontal="left" vertical="center"/>
    </xf>
    <xf numFmtId="0" fontId="20" fillId="0" borderId="871">
      <alignment horizontal="left" vertical="center"/>
    </xf>
    <xf numFmtId="0" fontId="20" fillId="0" borderId="871">
      <alignment horizontal="left" vertical="center"/>
    </xf>
    <xf numFmtId="0" fontId="20" fillId="0" borderId="871">
      <alignment horizontal="left" vertical="center"/>
    </xf>
    <xf numFmtId="0" fontId="20" fillId="0" borderId="871">
      <alignment horizontal="left" vertical="center"/>
    </xf>
    <xf numFmtId="0" fontId="377" fillId="86" borderId="868" applyNumberFormat="0" applyAlignment="0" applyProtection="0"/>
    <xf numFmtId="0" fontId="396" fillId="86" borderId="869" applyNumberFormat="0" applyAlignment="0" applyProtection="0"/>
    <xf numFmtId="37" fontId="108" fillId="0" borderId="867" applyAlignment="0"/>
    <xf numFmtId="3" fontId="9" fillId="2" borderId="870" applyNumberFormat="0" applyFont="0" applyFill="0" applyBorder="0" applyAlignment="0" applyProtection="0">
      <alignment horizontal="center" vertical="center" wrapText="1"/>
    </xf>
    <xf numFmtId="0" fontId="108" fillId="0" borderId="872">
      <alignment vertical="justify" wrapText="1"/>
    </xf>
    <xf numFmtId="0" fontId="263" fillId="61" borderId="868" applyNumberFormat="0" applyAlignment="0" applyProtection="0"/>
    <xf numFmtId="0" fontId="274" fillId="61" borderId="869" applyNumberFormat="0" applyAlignment="0" applyProtection="0"/>
    <xf numFmtId="0" fontId="406" fillId="86" borderId="868" applyNumberFormat="0" applyAlignment="0" applyProtection="0">
      <alignment vertical="center"/>
    </xf>
    <xf numFmtId="0" fontId="412" fillId="0" borderId="873" applyNumberFormat="0" applyFill="0" applyAlignment="0" applyProtection="0">
      <alignment vertical="center"/>
    </xf>
    <xf numFmtId="0" fontId="413" fillId="73" borderId="868" applyNumberFormat="0" applyAlignment="0" applyProtection="0">
      <alignment vertical="center"/>
    </xf>
    <xf numFmtId="0" fontId="419" fillId="86" borderId="869" applyNumberFormat="0" applyAlignment="0" applyProtection="0">
      <alignment vertical="center"/>
    </xf>
    <xf numFmtId="245" fontId="20" fillId="0" borderId="871">
      <alignment horizontal="left" vertical="center"/>
    </xf>
    <xf numFmtId="0" fontId="377" fillId="86" borderId="868" applyNumberFormat="0" applyAlignment="0" applyProtection="0"/>
    <xf numFmtId="0" fontId="396" fillId="86" borderId="869" applyNumberFormat="0" applyAlignment="0" applyProtection="0"/>
    <xf numFmtId="245" fontId="20" fillId="0" borderId="871">
      <alignment horizontal="left" vertical="center"/>
    </xf>
    <xf numFmtId="0" fontId="20" fillId="0" borderId="871">
      <alignment horizontal="left" vertical="center"/>
    </xf>
    <xf numFmtId="0" fontId="20" fillId="0" borderId="871">
      <alignment horizontal="left" vertical="center"/>
    </xf>
    <xf numFmtId="0" fontId="20" fillId="0" borderId="871">
      <alignment horizontal="left" vertical="center"/>
    </xf>
    <xf numFmtId="0" fontId="20" fillId="0" borderId="871">
      <alignment horizontal="left" vertical="center"/>
    </xf>
    <xf numFmtId="0" fontId="20" fillId="0" borderId="871">
      <alignment horizontal="left" vertical="center"/>
    </xf>
    <xf numFmtId="0" fontId="20" fillId="0" borderId="871">
      <alignment horizontal="left" vertical="center"/>
    </xf>
    <xf numFmtId="0" fontId="20" fillId="0" borderId="871">
      <alignment horizontal="left" vertical="center"/>
    </xf>
    <xf numFmtId="245" fontId="20" fillId="0" borderId="871">
      <alignment horizontal="left" vertical="center"/>
    </xf>
    <xf numFmtId="245" fontId="20" fillId="0" borderId="871">
      <alignment horizontal="left" vertical="center"/>
    </xf>
    <xf numFmtId="0" fontId="108" fillId="0" borderId="878">
      <alignment vertical="justify" wrapText="1"/>
    </xf>
    <xf numFmtId="0" fontId="274" fillId="61" borderId="875" applyNumberFormat="0" applyAlignment="0" applyProtection="0"/>
    <xf numFmtId="0" fontId="412" fillId="0" borderId="879" applyNumberFormat="0" applyFill="0" applyAlignment="0" applyProtection="0">
      <alignment vertical="center"/>
    </xf>
    <xf numFmtId="0" fontId="419" fillId="86" borderId="875" applyNumberFormat="0" applyAlignment="0" applyProtection="0">
      <alignment vertical="center"/>
    </xf>
    <xf numFmtId="245" fontId="20" fillId="0" borderId="877">
      <alignment horizontal="left" vertical="center"/>
    </xf>
    <xf numFmtId="0" fontId="396" fillId="86" borderId="875" applyNumberFormat="0" applyAlignment="0" applyProtection="0"/>
    <xf numFmtId="245" fontId="20" fillId="0" borderId="877">
      <alignment horizontal="left" vertical="center"/>
    </xf>
    <xf numFmtId="0" fontId="20" fillId="0" borderId="877">
      <alignment horizontal="left" vertical="center"/>
    </xf>
    <xf numFmtId="0" fontId="20" fillId="0" borderId="877">
      <alignment horizontal="left" vertical="center"/>
    </xf>
    <xf numFmtId="0" fontId="20" fillId="0" borderId="877">
      <alignment horizontal="left" vertical="center"/>
    </xf>
    <xf numFmtId="0" fontId="20" fillId="0" borderId="877">
      <alignment horizontal="left" vertical="center"/>
    </xf>
    <xf numFmtId="0" fontId="20" fillId="0" borderId="877">
      <alignment horizontal="left" vertical="center"/>
    </xf>
    <xf numFmtId="0" fontId="20" fillId="0" borderId="877">
      <alignment horizontal="left" vertical="center"/>
    </xf>
    <xf numFmtId="0" fontId="20" fillId="0" borderId="877">
      <alignment horizontal="left" vertical="center"/>
    </xf>
    <xf numFmtId="245" fontId="20" fillId="0" borderId="877">
      <alignment horizontal="left" vertical="center"/>
    </xf>
    <xf numFmtId="245" fontId="20" fillId="0" borderId="877">
      <alignment horizontal="left" vertical="center"/>
    </xf>
    <xf numFmtId="245" fontId="20" fillId="0" borderId="883">
      <alignment horizontal="left" vertical="center"/>
    </xf>
    <xf numFmtId="0" fontId="20" fillId="0" borderId="883">
      <alignment horizontal="left" vertical="center"/>
    </xf>
    <xf numFmtId="0" fontId="20" fillId="0" borderId="883">
      <alignment horizontal="left" vertical="center"/>
    </xf>
    <xf numFmtId="0" fontId="20" fillId="0" borderId="883">
      <alignment horizontal="left" vertical="center"/>
    </xf>
    <xf numFmtId="0" fontId="20" fillId="0" borderId="883">
      <alignment horizontal="left" vertical="center"/>
    </xf>
    <xf numFmtId="0" fontId="20" fillId="0" borderId="883">
      <alignment horizontal="left" vertical="center"/>
    </xf>
    <xf numFmtId="0" fontId="20" fillId="0" borderId="883">
      <alignment horizontal="left" vertical="center"/>
    </xf>
    <xf numFmtId="0" fontId="20" fillId="0" borderId="883">
      <alignment horizontal="left" vertical="center"/>
    </xf>
    <xf numFmtId="245" fontId="20" fillId="0" borderId="883">
      <alignment horizontal="left" vertical="center"/>
    </xf>
    <xf numFmtId="245" fontId="20" fillId="0" borderId="883">
      <alignment horizontal="left" vertical="center"/>
    </xf>
    <xf numFmtId="0" fontId="377" fillId="86" borderId="953" applyNumberFormat="0" applyAlignment="0" applyProtection="0"/>
    <xf numFmtId="0" fontId="274" fillId="61" borderId="1079" applyNumberFormat="0" applyAlignment="0" applyProtection="0"/>
    <xf numFmtId="0" fontId="396" fillId="86" borderId="954" applyNumberFormat="0" applyAlignment="0" applyProtection="0"/>
    <xf numFmtId="245" fontId="20" fillId="0" borderId="956">
      <alignment horizontal="left" vertical="center"/>
    </xf>
    <xf numFmtId="0" fontId="20" fillId="0" borderId="1003">
      <alignment horizontal="left" vertical="center"/>
    </xf>
    <xf numFmtId="0" fontId="20" fillId="0" borderId="956">
      <alignment horizontal="left" vertical="center"/>
    </xf>
    <xf numFmtId="0" fontId="20" fillId="0" borderId="956">
      <alignment horizontal="left" vertical="center"/>
    </xf>
    <xf numFmtId="0" fontId="20" fillId="0" borderId="956">
      <alignment horizontal="left" vertical="center"/>
    </xf>
    <xf numFmtId="0" fontId="20" fillId="0" borderId="956">
      <alignment horizontal="left" vertical="center"/>
    </xf>
    <xf numFmtId="0" fontId="20" fillId="0" borderId="956">
      <alignment horizontal="left" vertical="center"/>
    </xf>
    <xf numFmtId="0" fontId="20" fillId="0" borderId="956">
      <alignment horizontal="left" vertical="center"/>
    </xf>
    <xf numFmtId="0" fontId="20" fillId="0" borderId="956">
      <alignment horizontal="left" vertical="center"/>
    </xf>
    <xf numFmtId="245" fontId="20" fillId="0" borderId="956">
      <alignment horizontal="left" vertical="center"/>
    </xf>
    <xf numFmtId="245" fontId="20" fillId="0" borderId="956">
      <alignment horizontal="left" vertical="center"/>
    </xf>
    <xf numFmtId="0" fontId="412" fillId="0" borderId="979" applyNumberFormat="0" applyFill="0" applyAlignment="0" applyProtection="0">
      <alignment vertical="center"/>
    </xf>
    <xf numFmtId="0" fontId="108" fillId="0" borderId="964">
      <alignment vertical="justify" wrapText="1"/>
    </xf>
    <xf numFmtId="0" fontId="263" fillId="61" borderId="960" applyNumberFormat="0" applyAlignment="0" applyProtection="0"/>
    <xf numFmtId="0" fontId="406" fillId="86" borderId="1015" applyNumberFormat="0" applyAlignment="0" applyProtection="0">
      <alignment vertical="center"/>
    </xf>
    <xf numFmtId="0" fontId="274" fillId="61" borderId="961" applyNumberFormat="0" applyAlignment="0" applyProtection="0"/>
    <xf numFmtId="0" fontId="406" fillId="86" borderId="1050" applyNumberFormat="0" applyAlignment="0" applyProtection="0">
      <alignment vertical="center"/>
    </xf>
    <xf numFmtId="0" fontId="406" fillId="86" borderId="960" applyNumberFormat="0" applyAlignment="0" applyProtection="0">
      <alignment vertical="center"/>
    </xf>
    <xf numFmtId="0" fontId="412" fillId="0" borderId="965" applyNumberFormat="0" applyFill="0" applyAlignment="0" applyProtection="0">
      <alignment vertical="center"/>
    </xf>
    <xf numFmtId="0" fontId="413" fillId="73" borderId="960" applyNumberFormat="0" applyAlignment="0" applyProtection="0">
      <alignment vertical="center"/>
    </xf>
    <xf numFmtId="0" fontId="419" fillId="86" borderId="961" applyNumberFormat="0" applyAlignment="0" applyProtection="0">
      <alignment vertical="center"/>
    </xf>
    <xf numFmtId="245" fontId="20" fillId="0" borderId="963">
      <alignment horizontal="left" vertical="center"/>
    </xf>
    <xf numFmtId="0" fontId="377" fillId="86" borderId="960" applyNumberFormat="0" applyAlignment="0" applyProtection="0"/>
    <xf numFmtId="0" fontId="396" fillId="86" borderId="961" applyNumberFormat="0" applyAlignment="0" applyProtection="0"/>
    <xf numFmtId="245" fontId="20" fillId="0" borderId="963">
      <alignment horizontal="left" vertical="center"/>
    </xf>
    <xf numFmtId="0" fontId="20" fillId="0" borderId="963">
      <alignment horizontal="left" vertical="center"/>
    </xf>
    <xf numFmtId="0" fontId="20" fillId="0" borderId="963">
      <alignment horizontal="left" vertical="center"/>
    </xf>
    <xf numFmtId="0" fontId="20" fillId="0" borderId="963">
      <alignment horizontal="left" vertical="center"/>
    </xf>
    <xf numFmtId="0" fontId="20" fillId="0" borderId="963">
      <alignment horizontal="left" vertical="center"/>
    </xf>
    <xf numFmtId="0" fontId="20" fillId="0" borderId="963">
      <alignment horizontal="left" vertical="center"/>
    </xf>
    <xf numFmtId="0" fontId="20" fillId="0" borderId="963">
      <alignment horizontal="left" vertical="center"/>
    </xf>
    <xf numFmtId="0" fontId="20" fillId="0" borderId="963">
      <alignment horizontal="left" vertical="center"/>
    </xf>
    <xf numFmtId="245" fontId="20" fillId="0" borderId="963">
      <alignment horizontal="left" vertical="center"/>
    </xf>
    <xf numFmtId="245" fontId="20" fillId="0" borderId="963">
      <alignment horizontal="left" vertical="center"/>
    </xf>
    <xf numFmtId="0" fontId="377" fillId="86" borderId="1022" applyNumberFormat="0" applyAlignment="0" applyProtection="0"/>
    <xf numFmtId="0" fontId="263" fillId="61" borderId="1064" applyNumberFormat="0" applyAlignment="0" applyProtection="0"/>
    <xf numFmtId="0" fontId="263" fillId="61" borderId="1007" applyNumberFormat="0" applyAlignment="0" applyProtection="0"/>
    <xf numFmtId="245" fontId="20" fillId="0" borderId="970">
      <alignment horizontal="left" vertical="center"/>
    </xf>
    <xf numFmtId="0" fontId="108" fillId="0" borderId="978">
      <alignment vertical="justify" wrapText="1"/>
    </xf>
    <xf numFmtId="0" fontId="263" fillId="61" borderId="974" applyNumberFormat="0" applyAlignment="0" applyProtection="0"/>
    <xf numFmtId="0" fontId="274" fillId="61" borderId="975" applyNumberFormat="0" applyAlignment="0" applyProtection="0"/>
    <xf numFmtId="0" fontId="406" fillId="86" borderId="974" applyNumberFormat="0" applyAlignment="0" applyProtection="0">
      <alignment vertical="center"/>
    </xf>
    <xf numFmtId="0" fontId="412" fillId="0" borderId="979" applyNumberFormat="0" applyFill="0" applyAlignment="0" applyProtection="0">
      <alignment vertical="center"/>
    </xf>
    <xf numFmtId="0" fontId="413" fillId="73" borderId="974" applyNumberFormat="0" applyAlignment="0" applyProtection="0">
      <alignment vertical="center"/>
    </xf>
    <xf numFmtId="0" fontId="419" fillId="86" borderId="975" applyNumberFormat="0" applyAlignment="0" applyProtection="0">
      <alignment vertical="center"/>
    </xf>
    <xf numFmtId="245" fontId="20" fillId="0" borderId="977">
      <alignment horizontal="left" vertical="center"/>
    </xf>
    <xf numFmtId="0" fontId="377" fillId="86" borderId="974" applyNumberFormat="0" applyAlignment="0" applyProtection="0"/>
    <xf numFmtId="0" fontId="396" fillId="86" borderId="975" applyNumberFormat="0" applyAlignment="0" applyProtection="0"/>
    <xf numFmtId="245" fontId="20" fillId="0" borderId="977">
      <alignment horizontal="left" vertical="center"/>
    </xf>
    <xf numFmtId="0" fontId="20" fillId="0" borderId="1060">
      <alignment horizontal="left" vertical="center"/>
    </xf>
    <xf numFmtId="37" fontId="108" fillId="0" borderId="1041" applyAlignment="0"/>
    <xf numFmtId="0" fontId="20" fillId="0" borderId="977">
      <alignment horizontal="left" vertical="center"/>
    </xf>
    <xf numFmtId="0" fontId="20" fillId="0" borderId="977">
      <alignment horizontal="left" vertical="center"/>
    </xf>
    <xf numFmtId="0" fontId="20" fillId="0" borderId="977">
      <alignment horizontal="left" vertical="center"/>
    </xf>
    <xf numFmtId="0" fontId="20" fillId="0" borderId="977">
      <alignment horizontal="left" vertical="center"/>
    </xf>
    <xf numFmtId="0" fontId="20" fillId="0" borderId="977">
      <alignment horizontal="left" vertical="center"/>
    </xf>
    <xf numFmtId="0" fontId="20" fillId="0" borderId="977">
      <alignment horizontal="left" vertical="center"/>
    </xf>
    <xf numFmtId="0" fontId="20" fillId="0" borderId="977">
      <alignment horizontal="left" vertical="center"/>
    </xf>
    <xf numFmtId="245" fontId="20" fillId="0" borderId="977">
      <alignment horizontal="left" vertical="center"/>
    </xf>
    <xf numFmtId="245" fontId="20" fillId="0" borderId="977">
      <alignment horizontal="left" vertical="center"/>
    </xf>
    <xf numFmtId="0" fontId="108" fillId="0" borderId="985">
      <alignment vertical="justify" wrapText="1"/>
    </xf>
    <xf numFmtId="0" fontId="263" fillId="61" borderId="981" applyNumberFormat="0" applyAlignment="0" applyProtection="0"/>
    <xf numFmtId="0" fontId="274" fillId="61" borderId="982" applyNumberFormat="0" applyAlignment="0" applyProtection="0"/>
    <xf numFmtId="245" fontId="20" fillId="0" borderId="1038">
      <alignment horizontal="left" vertical="center"/>
    </xf>
    <xf numFmtId="3" fontId="9" fillId="2" borderId="996" applyNumberFormat="0" applyFont="0" applyFill="0" applyBorder="0" applyAlignment="0" applyProtection="0">
      <alignment horizontal="center" vertical="center" wrapText="1"/>
    </xf>
    <xf numFmtId="0" fontId="406" fillId="86" borderId="981" applyNumberFormat="0" applyAlignment="0" applyProtection="0">
      <alignment vertical="center"/>
    </xf>
    <xf numFmtId="0" fontId="412" fillId="0" borderId="986" applyNumberFormat="0" applyFill="0" applyAlignment="0" applyProtection="0">
      <alignment vertical="center"/>
    </xf>
    <xf numFmtId="0" fontId="413" fillId="73" borderId="981" applyNumberFormat="0" applyAlignment="0" applyProtection="0">
      <alignment vertical="center"/>
    </xf>
    <xf numFmtId="0" fontId="419" fillId="86" borderId="982" applyNumberFormat="0" applyAlignment="0" applyProtection="0">
      <alignment vertical="center"/>
    </xf>
    <xf numFmtId="245" fontId="20" fillId="0" borderId="984">
      <alignment horizontal="left" vertical="center"/>
    </xf>
    <xf numFmtId="0" fontId="377" fillId="86" borderId="981" applyNumberFormat="0" applyAlignment="0" applyProtection="0"/>
    <xf numFmtId="0" fontId="396" fillId="86" borderId="982" applyNumberFormat="0" applyAlignment="0" applyProtection="0"/>
    <xf numFmtId="245" fontId="20" fillId="0" borderId="984">
      <alignment horizontal="left" vertical="center"/>
    </xf>
    <xf numFmtId="0" fontId="419" fillId="86" borderId="1036" applyNumberFormat="0" applyAlignment="0" applyProtection="0">
      <alignment vertical="center"/>
    </xf>
    <xf numFmtId="0" fontId="377" fillId="86" borderId="994" applyNumberFormat="0" applyAlignment="0" applyProtection="0"/>
    <xf numFmtId="3" fontId="9" fillId="2" borderId="1024" applyNumberFormat="0" applyFont="0" applyFill="0" applyBorder="0" applyAlignment="0" applyProtection="0">
      <alignment horizontal="center" vertical="center" wrapText="1"/>
    </xf>
    <xf numFmtId="0" fontId="396" fillId="86" borderId="995" applyNumberFormat="0" applyAlignment="0" applyProtection="0"/>
    <xf numFmtId="0" fontId="349" fillId="87" borderId="1008" applyNumberFormat="0" applyFont="0" applyAlignment="0" applyProtection="0"/>
    <xf numFmtId="0" fontId="20" fillId="0" borderId="984">
      <alignment horizontal="left" vertical="center"/>
    </xf>
    <xf numFmtId="0" fontId="20" fillId="0" borderId="984">
      <alignment horizontal="left" vertical="center"/>
    </xf>
    <xf numFmtId="0" fontId="20" fillId="0" borderId="984">
      <alignment horizontal="left" vertical="center"/>
    </xf>
    <xf numFmtId="0" fontId="20" fillId="0" borderId="984">
      <alignment horizontal="left" vertical="center"/>
    </xf>
    <xf numFmtId="0" fontId="20" fillId="0" borderId="984">
      <alignment horizontal="left" vertical="center"/>
    </xf>
    <xf numFmtId="0" fontId="20" fillId="0" borderId="984">
      <alignment horizontal="left" vertical="center"/>
    </xf>
    <xf numFmtId="0" fontId="20" fillId="0" borderId="984">
      <alignment horizontal="left" vertical="center"/>
    </xf>
    <xf numFmtId="245" fontId="20" fillId="0" borderId="984">
      <alignment horizontal="left" vertical="center"/>
    </xf>
    <xf numFmtId="245" fontId="20" fillId="0" borderId="984">
      <alignment horizontal="left" vertical="center"/>
    </xf>
    <xf numFmtId="0" fontId="20" fillId="0" borderId="990">
      <alignment horizontal="left" vertical="center"/>
    </xf>
    <xf numFmtId="0" fontId="20" fillId="0" borderId="990">
      <alignment horizontal="left" vertical="center"/>
    </xf>
    <xf numFmtId="0" fontId="20" fillId="0" borderId="990">
      <alignment horizontal="left" vertical="center"/>
    </xf>
    <xf numFmtId="0" fontId="20" fillId="0" borderId="990">
      <alignment horizontal="left" vertical="center"/>
    </xf>
    <xf numFmtId="0" fontId="20" fillId="0" borderId="990">
      <alignment horizontal="left" vertical="center"/>
    </xf>
    <xf numFmtId="0" fontId="20" fillId="0" borderId="990">
      <alignment horizontal="left" vertical="center"/>
    </xf>
    <xf numFmtId="0" fontId="20" fillId="0" borderId="990">
      <alignment horizontal="left" vertical="center"/>
    </xf>
    <xf numFmtId="0" fontId="396" fillId="86" borderId="988" applyNumberFormat="0" applyAlignment="0" applyProtection="0"/>
    <xf numFmtId="37" fontId="108" fillId="0" borderId="987" applyAlignment="0"/>
    <xf numFmtId="3" fontId="9" fillId="2" borderId="989" applyNumberFormat="0" applyFont="0" applyFill="0" applyBorder="0" applyAlignment="0" applyProtection="0">
      <alignment horizontal="center" vertical="center" wrapText="1"/>
    </xf>
    <xf numFmtId="0" fontId="419" fillId="86" borderId="1001" applyNumberFormat="0" applyAlignment="0" applyProtection="0">
      <alignment vertical="center"/>
    </xf>
    <xf numFmtId="0" fontId="108" fillId="0" borderId="991">
      <alignment vertical="justify" wrapText="1"/>
    </xf>
    <xf numFmtId="0" fontId="274" fillId="61" borderId="988" applyNumberFormat="0" applyAlignment="0" applyProtection="0"/>
    <xf numFmtId="0" fontId="412" fillId="0" borderId="992" applyNumberFormat="0" applyFill="0" applyAlignment="0" applyProtection="0">
      <alignment vertical="center"/>
    </xf>
    <xf numFmtId="0" fontId="419" fillId="86" borderId="988" applyNumberFormat="0" applyAlignment="0" applyProtection="0">
      <alignment vertical="center"/>
    </xf>
    <xf numFmtId="245" fontId="20" fillId="0" borderId="990">
      <alignment horizontal="left" vertical="center"/>
    </xf>
    <xf numFmtId="0" fontId="20" fillId="0" borderId="1038">
      <alignment horizontal="left" vertical="center"/>
    </xf>
    <xf numFmtId="0" fontId="396" fillId="86" borderId="988" applyNumberFormat="0" applyAlignment="0" applyProtection="0"/>
    <xf numFmtId="245" fontId="20" fillId="0" borderId="990">
      <alignment horizontal="left" vertical="center"/>
    </xf>
    <xf numFmtId="0" fontId="413" fillId="73" borderId="1022" applyNumberFormat="0" applyAlignment="0" applyProtection="0">
      <alignment vertical="center"/>
    </xf>
    <xf numFmtId="0" fontId="263" fillId="61" borderId="1071" applyNumberFormat="0" applyAlignment="0" applyProtection="0"/>
    <xf numFmtId="0" fontId="20" fillId="0" borderId="990">
      <alignment horizontal="left" vertical="center"/>
    </xf>
    <xf numFmtId="0" fontId="20" fillId="0" borderId="990">
      <alignment horizontal="left" vertical="center"/>
    </xf>
    <xf numFmtId="0" fontId="20" fillId="0" borderId="990">
      <alignment horizontal="left" vertical="center"/>
    </xf>
    <xf numFmtId="0" fontId="20" fillId="0" borderId="990">
      <alignment horizontal="left" vertical="center"/>
    </xf>
    <xf numFmtId="0" fontId="20" fillId="0" borderId="990">
      <alignment horizontal="left" vertical="center"/>
    </xf>
    <xf numFmtId="0" fontId="20" fillId="0" borderId="990">
      <alignment horizontal="left" vertical="center"/>
    </xf>
    <xf numFmtId="0" fontId="20" fillId="0" borderId="990">
      <alignment horizontal="left" vertical="center"/>
    </xf>
    <xf numFmtId="245" fontId="20" fillId="0" borderId="990">
      <alignment horizontal="left" vertical="center"/>
    </xf>
    <xf numFmtId="245" fontId="20" fillId="0" borderId="990">
      <alignment horizontal="left" vertical="center"/>
    </xf>
    <xf numFmtId="0" fontId="108" fillId="0" borderId="998">
      <alignment vertical="justify" wrapText="1"/>
    </xf>
    <xf numFmtId="0" fontId="263" fillId="61" borderId="994" applyNumberFormat="0" applyAlignment="0" applyProtection="0"/>
    <xf numFmtId="0" fontId="274" fillId="61" borderId="995" applyNumberFormat="0" applyAlignment="0" applyProtection="0"/>
    <xf numFmtId="0" fontId="406" fillId="86" borderId="994" applyNumberFormat="0" applyAlignment="0" applyProtection="0">
      <alignment vertical="center"/>
    </xf>
    <xf numFmtId="0" fontId="412" fillId="0" borderId="999" applyNumberFormat="0" applyFill="0" applyAlignment="0" applyProtection="0">
      <alignment vertical="center"/>
    </xf>
    <xf numFmtId="0" fontId="413" fillId="73" borderId="994" applyNumberFormat="0" applyAlignment="0" applyProtection="0">
      <alignment vertical="center"/>
    </xf>
    <xf numFmtId="0" fontId="419" fillId="86" borderId="995" applyNumberFormat="0" applyAlignment="0" applyProtection="0">
      <alignment vertical="center"/>
    </xf>
    <xf numFmtId="245" fontId="20" fillId="0" borderId="997">
      <alignment horizontal="left" vertical="center"/>
    </xf>
    <xf numFmtId="0" fontId="377" fillId="86" borderId="994" applyNumberFormat="0" applyAlignment="0" applyProtection="0"/>
    <xf numFmtId="0" fontId="396" fillId="86" borderId="995" applyNumberFormat="0" applyAlignment="0" applyProtection="0"/>
    <xf numFmtId="245" fontId="20" fillId="0" borderId="997">
      <alignment horizontal="left" vertical="center"/>
    </xf>
    <xf numFmtId="0" fontId="396" fillId="86" borderId="1023" applyNumberFormat="0" applyAlignment="0" applyProtection="0"/>
    <xf numFmtId="0" fontId="20" fillId="0" borderId="1046">
      <alignment horizontal="left" vertical="center"/>
    </xf>
    <xf numFmtId="0" fontId="396" fillId="86" borderId="1009" applyNumberFormat="0" applyAlignment="0" applyProtection="0"/>
    <xf numFmtId="0" fontId="20" fillId="0" borderId="997">
      <alignment horizontal="left" vertical="center"/>
    </xf>
    <xf numFmtId="0" fontId="20" fillId="0" borderId="997">
      <alignment horizontal="left" vertical="center"/>
    </xf>
    <xf numFmtId="0" fontId="20" fillId="0" borderId="997">
      <alignment horizontal="left" vertical="center"/>
    </xf>
    <xf numFmtId="0" fontId="20" fillId="0" borderId="997">
      <alignment horizontal="left" vertical="center"/>
    </xf>
    <xf numFmtId="0" fontId="20" fillId="0" borderId="997">
      <alignment horizontal="left" vertical="center"/>
    </xf>
    <xf numFmtId="0" fontId="20" fillId="0" borderId="997">
      <alignment horizontal="left" vertical="center"/>
    </xf>
    <xf numFmtId="0" fontId="20" fillId="0" borderId="997">
      <alignment horizontal="left" vertical="center"/>
    </xf>
    <xf numFmtId="245" fontId="20" fillId="0" borderId="997">
      <alignment horizontal="left" vertical="center"/>
    </xf>
    <xf numFmtId="245" fontId="20" fillId="0" borderId="997">
      <alignment horizontal="left" vertical="center"/>
    </xf>
    <xf numFmtId="0" fontId="108" fillId="0" borderId="1004">
      <alignment vertical="justify" wrapText="1"/>
    </xf>
    <xf numFmtId="0" fontId="274" fillId="61" borderId="1001" applyNumberFormat="0" applyAlignment="0" applyProtection="0"/>
    <xf numFmtId="0" fontId="419" fillId="86" borderId="1058" applyNumberFormat="0" applyAlignment="0" applyProtection="0">
      <alignment vertical="center"/>
    </xf>
    <xf numFmtId="0" fontId="274" fillId="61" borderId="1065" applyNumberFormat="0" applyAlignment="0" applyProtection="0"/>
    <xf numFmtId="0" fontId="412" fillId="0" borderId="1005" applyNumberFormat="0" applyFill="0" applyAlignment="0" applyProtection="0">
      <alignment vertical="center"/>
    </xf>
    <xf numFmtId="0" fontId="419" fillId="86" borderId="1001" applyNumberFormat="0" applyAlignment="0" applyProtection="0">
      <alignment vertical="center"/>
    </xf>
    <xf numFmtId="245" fontId="20" fillId="0" borderId="1003">
      <alignment horizontal="left" vertical="center"/>
    </xf>
    <xf numFmtId="0" fontId="396" fillId="86" borderId="1001" applyNumberFormat="0" applyAlignment="0" applyProtection="0"/>
    <xf numFmtId="245" fontId="20" fillId="0" borderId="1003">
      <alignment horizontal="left" vertical="center"/>
    </xf>
    <xf numFmtId="0" fontId="20" fillId="0" borderId="1003">
      <alignment horizontal="left" vertical="center"/>
    </xf>
    <xf numFmtId="0" fontId="20" fillId="0" borderId="1003">
      <alignment horizontal="left" vertical="center"/>
    </xf>
    <xf numFmtId="0" fontId="20" fillId="0" borderId="1003">
      <alignment horizontal="left" vertical="center"/>
    </xf>
    <xf numFmtId="0" fontId="20" fillId="0" borderId="1003">
      <alignment horizontal="left" vertical="center"/>
    </xf>
    <xf numFmtId="0" fontId="20" fillId="0" borderId="1003">
      <alignment horizontal="left" vertical="center"/>
    </xf>
    <xf numFmtId="0" fontId="20" fillId="0" borderId="1003">
      <alignment horizontal="left" vertical="center"/>
    </xf>
    <xf numFmtId="0" fontId="20" fillId="0" borderId="1003">
      <alignment horizontal="left" vertical="center"/>
    </xf>
    <xf numFmtId="245" fontId="20" fillId="0" borderId="1003">
      <alignment horizontal="left" vertical="center"/>
    </xf>
    <xf numFmtId="245" fontId="20" fillId="0" borderId="1003">
      <alignment horizontal="left" vertical="center"/>
    </xf>
    <xf numFmtId="0" fontId="8" fillId="52" borderId="1008" applyNumberFormat="0" applyFont="0" applyAlignment="0" applyProtection="0"/>
    <xf numFmtId="0" fontId="406" fillId="86" borderId="1007" applyNumberFormat="0" applyAlignment="0" applyProtection="0">
      <alignment vertical="center"/>
    </xf>
    <xf numFmtId="0" fontId="8" fillId="87" borderId="1008" applyNumberFormat="0" applyFont="0" applyAlignment="0" applyProtection="0">
      <alignment vertical="center"/>
    </xf>
    <xf numFmtId="0" fontId="412" fillId="0" borderId="1013" applyNumberFormat="0" applyFill="0" applyAlignment="0" applyProtection="0">
      <alignment vertical="center"/>
    </xf>
    <xf numFmtId="0" fontId="413" fillId="73" borderId="1007" applyNumberFormat="0" applyAlignment="0" applyProtection="0">
      <alignment vertical="center"/>
    </xf>
    <xf numFmtId="0" fontId="419" fillId="86" borderId="1009" applyNumberFormat="0" applyAlignment="0" applyProtection="0">
      <alignment vertical="center"/>
    </xf>
    <xf numFmtId="245" fontId="20" fillId="0" borderId="1011">
      <alignment horizontal="left" vertical="center"/>
    </xf>
    <xf numFmtId="0" fontId="377" fillId="86" borderId="1007" applyNumberFormat="0" applyAlignment="0" applyProtection="0"/>
    <xf numFmtId="0" fontId="349" fillId="87" borderId="1008" applyNumberFormat="0" applyFont="0" applyAlignment="0" applyProtection="0"/>
    <xf numFmtId="0" fontId="396" fillId="86" borderId="1009" applyNumberFormat="0" applyAlignment="0" applyProtection="0"/>
    <xf numFmtId="245" fontId="20" fillId="0" borderId="1011">
      <alignment horizontal="left" vertical="center"/>
    </xf>
    <xf numFmtId="0" fontId="108" fillId="0" borderId="1032">
      <alignment vertical="justify" wrapText="1"/>
    </xf>
    <xf numFmtId="0" fontId="20" fillId="0" borderId="1011">
      <alignment horizontal="left" vertical="center"/>
    </xf>
    <xf numFmtId="0" fontId="20" fillId="0" borderId="1011">
      <alignment horizontal="left" vertical="center"/>
    </xf>
    <xf numFmtId="0" fontId="20" fillId="0" borderId="1011">
      <alignment horizontal="left" vertical="center"/>
    </xf>
    <xf numFmtId="0" fontId="20" fillId="0" borderId="1011">
      <alignment horizontal="left" vertical="center"/>
    </xf>
    <xf numFmtId="0" fontId="20" fillId="0" borderId="1011">
      <alignment horizontal="left" vertical="center"/>
    </xf>
    <xf numFmtId="0" fontId="20" fillId="0" borderId="1011">
      <alignment horizontal="left" vertical="center"/>
    </xf>
    <xf numFmtId="0" fontId="20" fillId="0" borderId="1011">
      <alignment horizontal="left" vertical="center"/>
    </xf>
    <xf numFmtId="245" fontId="20" fillId="0" borderId="1011">
      <alignment horizontal="left" vertical="center"/>
    </xf>
    <xf numFmtId="245" fontId="20" fillId="0" borderId="1011">
      <alignment horizontal="left" vertical="center"/>
    </xf>
    <xf numFmtId="0" fontId="377" fillId="86" borderId="1015" applyNumberFormat="0" applyAlignment="0" applyProtection="0"/>
    <xf numFmtId="0" fontId="396" fillId="86" borderId="1016" applyNumberFormat="0" applyAlignment="0" applyProtection="0"/>
    <xf numFmtId="37" fontId="108" fillId="0" borderId="1014" applyAlignment="0"/>
    <xf numFmtId="3" fontId="9" fillId="2" borderId="1017" applyNumberFormat="0" applyFont="0" applyFill="0" applyBorder="0" applyAlignment="0" applyProtection="0">
      <alignment horizontal="center" vertical="center" wrapText="1"/>
    </xf>
    <xf numFmtId="0" fontId="108" fillId="0" borderId="1019">
      <alignment vertical="justify" wrapText="1"/>
    </xf>
    <xf numFmtId="0" fontId="263" fillId="61" borderId="1015" applyNumberFormat="0" applyAlignment="0" applyProtection="0"/>
    <xf numFmtId="0" fontId="274" fillId="61" borderId="1016" applyNumberFormat="0" applyAlignment="0" applyProtection="0"/>
    <xf numFmtId="0" fontId="406" fillId="86" borderId="1015" applyNumberFormat="0" applyAlignment="0" applyProtection="0">
      <alignment vertical="center"/>
    </xf>
    <xf numFmtId="0" fontId="412" fillId="0" borderId="1020" applyNumberFormat="0" applyFill="0" applyAlignment="0" applyProtection="0">
      <alignment vertical="center"/>
    </xf>
    <xf numFmtId="0" fontId="413" fillId="73" borderId="1015" applyNumberFormat="0" applyAlignment="0" applyProtection="0">
      <alignment vertical="center"/>
    </xf>
    <xf numFmtId="0" fontId="419" fillId="86" borderId="1016" applyNumberFormat="0" applyAlignment="0" applyProtection="0">
      <alignment vertical="center"/>
    </xf>
    <xf numFmtId="245" fontId="20" fillId="0" borderId="1018">
      <alignment horizontal="left" vertical="center"/>
    </xf>
    <xf numFmtId="0" fontId="377" fillId="86" borderId="1015" applyNumberFormat="0" applyAlignment="0" applyProtection="0"/>
    <xf numFmtId="0" fontId="396" fillId="86" borderId="1016" applyNumberFormat="0" applyAlignment="0" applyProtection="0"/>
    <xf numFmtId="245" fontId="20" fillId="0" borderId="1018">
      <alignment horizontal="left" vertical="center"/>
    </xf>
    <xf numFmtId="0" fontId="8" fillId="52" borderId="1043" applyNumberFormat="0" applyFont="0" applyAlignment="0" applyProtection="0"/>
    <xf numFmtId="0" fontId="20" fillId="0" borderId="1018">
      <alignment horizontal="left" vertical="center"/>
    </xf>
    <xf numFmtId="0" fontId="20" fillId="0" borderId="1018">
      <alignment horizontal="left" vertical="center"/>
    </xf>
    <xf numFmtId="0" fontId="20" fillId="0" borderId="1018">
      <alignment horizontal="left" vertical="center"/>
    </xf>
    <xf numFmtId="0" fontId="20" fillId="0" borderId="1018">
      <alignment horizontal="left" vertical="center"/>
    </xf>
    <xf numFmtId="0" fontId="20" fillId="0" borderId="1018">
      <alignment horizontal="left" vertical="center"/>
    </xf>
    <xf numFmtId="0" fontId="20" fillId="0" borderId="1018">
      <alignment horizontal="left" vertical="center"/>
    </xf>
    <xf numFmtId="0" fontId="20" fillId="0" borderId="1018">
      <alignment horizontal="left" vertical="center"/>
    </xf>
    <xf numFmtId="245" fontId="20" fillId="0" borderId="1018">
      <alignment horizontal="left" vertical="center"/>
    </xf>
    <xf numFmtId="245" fontId="20" fillId="0" borderId="1018">
      <alignment horizontal="left" vertical="center"/>
    </xf>
    <xf numFmtId="0" fontId="108" fillId="0" borderId="1026">
      <alignment vertical="justify" wrapText="1"/>
    </xf>
    <xf numFmtId="0" fontId="263" fillId="61" borderId="1022" applyNumberFormat="0" applyAlignment="0" applyProtection="0"/>
    <xf numFmtId="0" fontId="274" fillId="61" borderId="1023" applyNumberFormat="0" applyAlignment="0" applyProtection="0"/>
    <xf numFmtId="0" fontId="406" fillId="86" borderId="1022" applyNumberFormat="0" applyAlignment="0" applyProtection="0">
      <alignment vertical="center"/>
    </xf>
    <xf numFmtId="0" fontId="412" fillId="0" borderId="1027" applyNumberFormat="0" applyFill="0" applyAlignment="0" applyProtection="0">
      <alignment vertical="center"/>
    </xf>
    <xf numFmtId="0" fontId="413" fillId="73" borderId="1022" applyNumberFormat="0" applyAlignment="0" applyProtection="0">
      <alignment vertical="center"/>
    </xf>
    <xf numFmtId="0" fontId="419" fillId="86" borderId="1023" applyNumberFormat="0" applyAlignment="0" applyProtection="0">
      <alignment vertical="center"/>
    </xf>
    <xf numFmtId="245" fontId="20" fillId="0" borderId="1025">
      <alignment horizontal="left" vertical="center"/>
    </xf>
    <xf numFmtId="0" fontId="377" fillId="86" borderId="1022" applyNumberFormat="0" applyAlignment="0" applyProtection="0"/>
    <xf numFmtId="0" fontId="396" fillId="86" borderId="1023" applyNumberFormat="0" applyAlignment="0" applyProtection="0"/>
    <xf numFmtId="245" fontId="20" fillId="0" borderId="1025">
      <alignment horizontal="left" vertical="center"/>
    </xf>
    <xf numFmtId="37" fontId="108" fillId="0" borderId="1063" applyAlignment="0"/>
    <xf numFmtId="0" fontId="412" fillId="0" borderId="1069" applyNumberFormat="0" applyFill="0" applyAlignment="0" applyProtection="0">
      <alignment vertical="center"/>
    </xf>
    <xf numFmtId="0" fontId="20" fillId="0" borderId="1025">
      <alignment horizontal="left" vertical="center"/>
    </xf>
    <xf numFmtId="0" fontId="20" fillId="0" borderId="1025">
      <alignment horizontal="left" vertical="center"/>
    </xf>
    <xf numFmtId="0" fontId="20" fillId="0" borderId="1025">
      <alignment horizontal="left" vertical="center"/>
    </xf>
    <xf numFmtId="0" fontId="20" fillId="0" borderId="1025">
      <alignment horizontal="left" vertical="center"/>
    </xf>
    <xf numFmtId="0" fontId="20" fillId="0" borderId="1025">
      <alignment horizontal="left" vertical="center"/>
    </xf>
    <xf numFmtId="0" fontId="20" fillId="0" borderId="1025">
      <alignment horizontal="left" vertical="center"/>
    </xf>
    <xf numFmtId="0" fontId="20" fillId="0" borderId="1025">
      <alignment horizontal="left" vertical="center"/>
    </xf>
    <xf numFmtId="245" fontId="20" fillId="0" borderId="1025">
      <alignment horizontal="left" vertical="center"/>
    </xf>
    <xf numFmtId="245" fontId="20" fillId="0" borderId="1025">
      <alignment horizontal="left" vertical="center"/>
    </xf>
    <xf numFmtId="0" fontId="108" fillId="0" borderId="1032">
      <alignment vertical="justify" wrapText="1"/>
    </xf>
    <xf numFmtId="0" fontId="274" fillId="61" borderId="1029" applyNumberFormat="0" applyAlignment="0" applyProtection="0"/>
    <xf numFmtId="0" fontId="396" fillId="86" borderId="1036" applyNumberFormat="0" applyAlignment="0" applyProtection="0"/>
    <xf numFmtId="0" fontId="412" fillId="0" borderId="1033" applyNumberFormat="0" applyFill="0" applyAlignment="0" applyProtection="0">
      <alignment vertical="center"/>
    </xf>
    <xf numFmtId="0" fontId="419" fillId="86" borderId="1029" applyNumberFormat="0" applyAlignment="0" applyProtection="0">
      <alignment vertical="center"/>
    </xf>
    <xf numFmtId="245" fontId="20" fillId="0" borderId="1031">
      <alignment horizontal="left" vertical="center"/>
    </xf>
    <xf numFmtId="0" fontId="396" fillId="86" borderId="1029" applyNumberFormat="0" applyAlignment="0" applyProtection="0"/>
    <xf numFmtId="245" fontId="20" fillId="0" borderId="1031">
      <alignment horizontal="left" vertical="center"/>
    </xf>
    <xf numFmtId="0" fontId="419" fillId="86" borderId="1036" applyNumberFormat="0" applyAlignment="0" applyProtection="0">
      <alignment vertical="center"/>
    </xf>
    <xf numFmtId="0" fontId="20" fillId="0" borderId="1031">
      <alignment horizontal="left" vertical="center"/>
    </xf>
    <xf numFmtId="0" fontId="20" fillId="0" borderId="1031">
      <alignment horizontal="left" vertical="center"/>
    </xf>
    <xf numFmtId="0" fontId="20" fillId="0" borderId="1031">
      <alignment horizontal="left" vertical="center"/>
    </xf>
    <xf numFmtId="0" fontId="20" fillId="0" borderId="1031">
      <alignment horizontal="left" vertical="center"/>
    </xf>
    <xf numFmtId="0" fontId="20" fillId="0" borderId="1031">
      <alignment horizontal="left" vertical="center"/>
    </xf>
    <xf numFmtId="0" fontId="20" fillId="0" borderId="1031">
      <alignment horizontal="left" vertical="center"/>
    </xf>
    <xf numFmtId="0" fontId="20" fillId="0" borderId="1031">
      <alignment horizontal="left" vertical="center"/>
    </xf>
    <xf numFmtId="245" fontId="20" fillId="0" borderId="1031">
      <alignment horizontal="left" vertical="center"/>
    </xf>
    <xf numFmtId="245" fontId="20" fillId="0" borderId="1031">
      <alignment horizontal="left" vertical="center"/>
    </xf>
    <xf numFmtId="0" fontId="20" fillId="0" borderId="1053">
      <alignment horizontal="left" vertical="center"/>
    </xf>
    <xf numFmtId="0" fontId="20" fillId="0" borderId="1038">
      <alignment horizontal="left" vertical="center"/>
    </xf>
    <xf numFmtId="0" fontId="20" fillId="0" borderId="1038">
      <alignment horizontal="left" vertical="center"/>
    </xf>
    <xf numFmtId="0" fontId="20" fillId="0" borderId="1038">
      <alignment horizontal="left" vertical="center"/>
    </xf>
    <xf numFmtId="0" fontId="20" fillId="0" borderId="1038">
      <alignment horizontal="left" vertical="center"/>
    </xf>
    <xf numFmtId="0" fontId="20" fillId="0" borderId="1038">
      <alignment horizontal="left" vertical="center"/>
    </xf>
    <xf numFmtId="245" fontId="20" fillId="0" borderId="1038">
      <alignment horizontal="left" vertical="center"/>
    </xf>
    <xf numFmtId="245" fontId="20" fillId="0" borderId="1038">
      <alignment horizontal="left" vertical="center"/>
    </xf>
    <xf numFmtId="0" fontId="108" fillId="0" borderId="1047">
      <alignment vertical="justify" wrapText="1"/>
    </xf>
    <xf numFmtId="0" fontId="263" fillId="61" borderId="1042" applyNumberFormat="0" applyAlignment="0" applyProtection="0"/>
    <xf numFmtId="0" fontId="274" fillId="61" borderId="1044" applyNumberFormat="0" applyAlignment="0" applyProtection="0"/>
    <xf numFmtId="0" fontId="8" fillId="52" borderId="1043" applyNumberFormat="0" applyFont="0" applyAlignment="0" applyProtection="0"/>
    <xf numFmtId="0" fontId="406" fillId="86" borderId="1042" applyNumberFormat="0" applyAlignment="0" applyProtection="0">
      <alignment vertical="center"/>
    </xf>
    <xf numFmtId="0" fontId="8" fillId="87" borderId="1043" applyNumberFormat="0" applyFont="0" applyAlignment="0" applyProtection="0">
      <alignment vertical="center"/>
    </xf>
    <xf numFmtId="0" fontId="412" fillId="0" borderId="1048" applyNumberFormat="0" applyFill="0" applyAlignment="0" applyProtection="0">
      <alignment vertical="center"/>
    </xf>
    <xf numFmtId="0" fontId="413" fillId="73" borderId="1042" applyNumberFormat="0" applyAlignment="0" applyProtection="0">
      <alignment vertical="center"/>
    </xf>
    <xf numFmtId="0" fontId="419" fillId="86" borderId="1044" applyNumberFormat="0" applyAlignment="0" applyProtection="0">
      <alignment vertical="center"/>
    </xf>
    <xf numFmtId="245" fontId="20" fillId="0" borderId="1046">
      <alignment horizontal="left" vertical="center"/>
    </xf>
    <xf numFmtId="0" fontId="377" fillId="86" borderId="1042" applyNumberFormat="0" applyAlignment="0" applyProtection="0"/>
    <xf numFmtId="0" fontId="349" fillId="87" borderId="1043" applyNumberFormat="0" applyFont="0" applyAlignment="0" applyProtection="0"/>
    <xf numFmtId="0" fontId="396" fillId="86" borderId="1044" applyNumberFormat="0" applyAlignment="0" applyProtection="0"/>
    <xf numFmtId="245" fontId="20" fillId="0" borderId="1046">
      <alignment horizontal="left" vertical="center"/>
    </xf>
    <xf numFmtId="0" fontId="20" fillId="0" borderId="1046">
      <alignment horizontal="left" vertical="center"/>
    </xf>
    <xf numFmtId="0" fontId="20" fillId="0" borderId="1046">
      <alignment horizontal="left" vertical="center"/>
    </xf>
    <xf numFmtId="0" fontId="20" fillId="0" borderId="1046">
      <alignment horizontal="left" vertical="center"/>
    </xf>
    <xf numFmtId="0" fontId="20" fillId="0" borderId="1046">
      <alignment horizontal="left" vertical="center"/>
    </xf>
    <xf numFmtId="0" fontId="20" fillId="0" borderId="1046">
      <alignment horizontal="left" vertical="center"/>
    </xf>
    <xf numFmtId="0" fontId="20" fillId="0" borderId="1046">
      <alignment horizontal="left" vertical="center"/>
    </xf>
    <xf numFmtId="0" fontId="20" fillId="0" borderId="1046">
      <alignment horizontal="left" vertical="center"/>
    </xf>
    <xf numFmtId="245" fontId="20" fillId="0" borderId="1046">
      <alignment horizontal="left" vertical="center"/>
    </xf>
    <xf numFmtId="245" fontId="20" fillId="0" borderId="1046">
      <alignment horizontal="left" vertical="center"/>
    </xf>
    <xf numFmtId="0" fontId="377" fillId="86" borderId="1050" applyNumberFormat="0" applyAlignment="0" applyProtection="0"/>
    <xf numFmtId="0" fontId="396" fillId="86" borderId="1051" applyNumberFormat="0" applyAlignment="0" applyProtection="0"/>
    <xf numFmtId="37" fontId="108" fillId="0" borderId="1049" applyAlignment="0"/>
    <xf numFmtId="3" fontId="9" fillId="2" borderId="1052" applyNumberFormat="0" applyFont="0" applyFill="0" applyBorder="0" applyAlignment="0" applyProtection="0">
      <alignment horizontal="center" vertical="center" wrapText="1"/>
    </xf>
    <xf numFmtId="0" fontId="108" fillId="0" borderId="1054">
      <alignment vertical="justify" wrapText="1"/>
    </xf>
    <xf numFmtId="0" fontId="263" fillId="61" borderId="1050" applyNumberFormat="0" applyAlignment="0" applyProtection="0"/>
    <xf numFmtId="0" fontId="274" fillId="61" borderId="1051" applyNumberFormat="0" applyAlignment="0" applyProtection="0"/>
    <xf numFmtId="0" fontId="406" fillId="86" borderId="1050" applyNumberFormat="0" applyAlignment="0" applyProtection="0">
      <alignment vertical="center"/>
    </xf>
    <xf numFmtId="0" fontId="412" fillId="0" borderId="1055" applyNumberFormat="0" applyFill="0" applyAlignment="0" applyProtection="0">
      <alignment vertical="center"/>
    </xf>
    <xf numFmtId="0" fontId="413" fillId="73" borderId="1050" applyNumberFormat="0" applyAlignment="0" applyProtection="0">
      <alignment vertical="center"/>
    </xf>
    <xf numFmtId="0" fontId="419" fillId="86" borderId="1051" applyNumberFormat="0" applyAlignment="0" applyProtection="0">
      <alignment vertical="center"/>
    </xf>
    <xf numFmtId="245" fontId="20" fillId="0" borderId="1053">
      <alignment horizontal="left" vertical="center"/>
    </xf>
    <xf numFmtId="0" fontId="377" fillId="86" borderId="1050" applyNumberFormat="0" applyAlignment="0" applyProtection="0"/>
    <xf numFmtId="0" fontId="396" fillId="86" borderId="1051" applyNumberFormat="0" applyAlignment="0" applyProtection="0"/>
    <xf numFmtId="245" fontId="20" fillId="0" borderId="1053">
      <alignment horizontal="left" vertical="center"/>
    </xf>
    <xf numFmtId="0" fontId="20" fillId="0" borderId="1053">
      <alignment horizontal="left" vertical="center"/>
    </xf>
    <xf numFmtId="0" fontId="20" fillId="0" borderId="1053">
      <alignment horizontal="left" vertical="center"/>
    </xf>
    <xf numFmtId="0" fontId="20" fillId="0" borderId="1053">
      <alignment horizontal="left" vertical="center"/>
    </xf>
    <xf numFmtId="0" fontId="20" fillId="0" borderId="1053">
      <alignment horizontal="left" vertical="center"/>
    </xf>
    <xf numFmtId="0" fontId="20" fillId="0" borderId="1053">
      <alignment horizontal="left" vertical="center"/>
    </xf>
    <xf numFmtId="0" fontId="20" fillId="0" borderId="1053">
      <alignment horizontal="left" vertical="center"/>
    </xf>
    <xf numFmtId="0" fontId="20" fillId="0" borderId="1053">
      <alignment horizontal="left" vertical="center"/>
    </xf>
    <xf numFmtId="245" fontId="20" fillId="0" borderId="1053">
      <alignment horizontal="left" vertical="center"/>
    </xf>
    <xf numFmtId="245" fontId="20" fillId="0" borderId="1053">
      <alignment horizontal="left" vertical="center"/>
    </xf>
    <xf numFmtId="0" fontId="108" fillId="0" borderId="1061">
      <alignment vertical="justify" wrapText="1"/>
    </xf>
    <xf numFmtId="0" fontId="263" fillId="61" borderId="1057" applyNumberFormat="0" applyAlignment="0" applyProtection="0"/>
    <xf numFmtId="0" fontId="274" fillId="61" borderId="1058" applyNumberFormat="0" applyAlignment="0" applyProtection="0"/>
    <xf numFmtId="0" fontId="406" fillId="86" borderId="1057" applyNumberFormat="0" applyAlignment="0" applyProtection="0">
      <alignment vertical="center"/>
    </xf>
    <xf numFmtId="0" fontId="412" fillId="0" borderId="1062" applyNumberFormat="0" applyFill="0" applyAlignment="0" applyProtection="0">
      <alignment vertical="center"/>
    </xf>
    <xf numFmtId="0" fontId="413" fillId="73" borderId="1057" applyNumberFormat="0" applyAlignment="0" applyProtection="0">
      <alignment vertical="center"/>
    </xf>
    <xf numFmtId="0" fontId="419" fillId="86" borderId="1058" applyNumberFormat="0" applyAlignment="0" applyProtection="0">
      <alignment vertical="center"/>
    </xf>
    <xf numFmtId="245" fontId="20" fillId="0" borderId="1060">
      <alignment horizontal="left" vertical="center"/>
    </xf>
    <xf numFmtId="0" fontId="377" fillId="86" borderId="1057" applyNumberFormat="0" applyAlignment="0" applyProtection="0"/>
    <xf numFmtId="0" fontId="396" fillId="86" borderId="1058" applyNumberFormat="0" applyAlignment="0" applyProtection="0"/>
    <xf numFmtId="245" fontId="20" fillId="0" borderId="1060">
      <alignment horizontal="left" vertical="center"/>
    </xf>
    <xf numFmtId="0" fontId="406" fillId="86" borderId="1071" applyNumberFormat="0" applyAlignment="0" applyProtection="0">
      <alignment vertical="center"/>
    </xf>
    <xf numFmtId="0" fontId="20" fillId="0" borderId="1060">
      <alignment horizontal="left" vertical="center"/>
    </xf>
    <xf numFmtId="0" fontId="20" fillId="0" borderId="1060">
      <alignment horizontal="left" vertical="center"/>
    </xf>
    <xf numFmtId="0" fontId="20" fillId="0" borderId="1060">
      <alignment horizontal="left" vertical="center"/>
    </xf>
    <xf numFmtId="0" fontId="20" fillId="0" borderId="1060">
      <alignment horizontal="left" vertical="center"/>
    </xf>
    <xf numFmtId="0" fontId="20" fillId="0" borderId="1060">
      <alignment horizontal="left" vertical="center"/>
    </xf>
    <xf numFmtId="0" fontId="20" fillId="0" borderId="1060">
      <alignment horizontal="left" vertical="center"/>
    </xf>
    <xf numFmtId="0" fontId="20" fillId="0" borderId="1060">
      <alignment horizontal="left" vertical="center"/>
    </xf>
    <xf numFmtId="245" fontId="20" fillId="0" borderId="1060">
      <alignment horizontal="left" vertical="center"/>
    </xf>
    <xf numFmtId="245" fontId="20" fillId="0" borderId="1060">
      <alignment horizontal="left" vertical="center"/>
    </xf>
    <xf numFmtId="0" fontId="108" fillId="0" borderId="1068">
      <alignment vertical="justify" wrapText="1"/>
    </xf>
    <xf numFmtId="0" fontId="263" fillId="61" borderId="1064" applyNumberFormat="0" applyAlignment="0" applyProtection="0"/>
    <xf numFmtId="0" fontId="274" fillId="61" borderId="1065" applyNumberFormat="0" applyAlignment="0" applyProtection="0"/>
    <xf numFmtId="0" fontId="406" fillId="86" borderId="1064" applyNumberFormat="0" applyAlignment="0" applyProtection="0">
      <alignment vertical="center"/>
    </xf>
    <xf numFmtId="0" fontId="412" fillId="0" borderId="1069" applyNumberFormat="0" applyFill="0" applyAlignment="0" applyProtection="0">
      <alignment vertical="center"/>
    </xf>
    <xf numFmtId="0" fontId="413" fillId="73" borderId="1064" applyNumberFormat="0" applyAlignment="0" applyProtection="0">
      <alignment vertical="center"/>
    </xf>
    <xf numFmtId="0" fontId="419" fillId="86" borderId="1065" applyNumberFormat="0" applyAlignment="0" applyProtection="0">
      <alignment vertical="center"/>
    </xf>
    <xf numFmtId="245" fontId="20" fillId="0" borderId="1067">
      <alignment horizontal="left" vertical="center"/>
    </xf>
    <xf numFmtId="0" fontId="377" fillId="86" borderId="1064" applyNumberFormat="0" applyAlignment="0" applyProtection="0"/>
    <xf numFmtId="0" fontId="396" fillId="86" borderId="1065" applyNumberFormat="0" applyAlignment="0" applyProtection="0"/>
    <xf numFmtId="245" fontId="20" fillId="0" borderId="1067">
      <alignment horizontal="left" vertical="center"/>
    </xf>
    <xf numFmtId="0" fontId="20" fillId="0" borderId="1067">
      <alignment horizontal="left" vertical="center"/>
    </xf>
    <xf numFmtId="0" fontId="20" fillId="0" borderId="1067">
      <alignment horizontal="left" vertical="center"/>
    </xf>
    <xf numFmtId="0" fontId="20" fillId="0" borderId="1067">
      <alignment horizontal="left" vertical="center"/>
    </xf>
    <xf numFmtId="0" fontId="20" fillId="0" borderId="1067">
      <alignment horizontal="left" vertical="center"/>
    </xf>
    <xf numFmtId="0" fontId="20" fillId="0" borderId="1067">
      <alignment horizontal="left" vertical="center"/>
    </xf>
    <xf numFmtId="0" fontId="20" fillId="0" borderId="1067">
      <alignment horizontal="left" vertical="center"/>
    </xf>
    <xf numFmtId="0" fontId="20" fillId="0" borderId="1067">
      <alignment horizontal="left" vertical="center"/>
    </xf>
    <xf numFmtId="245" fontId="20" fillId="0" borderId="1067">
      <alignment horizontal="left" vertical="center"/>
    </xf>
    <xf numFmtId="245" fontId="20" fillId="0" borderId="1067">
      <alignment horizontal="left" vertical="center"/>
    </xf>
    <xf numFmtId="0" fontId="108" fillId="0" borderId="1075">
      <alignment vertical="justify" wrapText="1"/>
    </xf>
    <xf numFmtId="0" fontId="263" fillId="61" borderId="1071" applyNumberFormat="0" applyAlignment="0" applyProtection="0"/>
    <xf numFmtId="0" fontId="274" fillId="61" borderId="1072" applyNumberFormat="0" applyAlignment="0" applyProtection="0"/>
    <xf numFmtId="0" fontId="406" fillId="86" borderId="1071" applyNumberFormat="0" applyAlignment="0" applyProtection="0">
      <alignment vertical="center"/>
    </xf>
    <xf numFmtId="0" fontId="412" fillId="0" borderId="1076" applyNumberFormat="0" applyFill="0" applyAlignment="0" applyProtection="0">
      <alignment vertical="center"/>
    </xf>
    <xf numFmtId="0" fontId="413" fillId="73" borderId="1071" applyNumberFormat="0" applyAlignment="0" applyProtection="0">
      <alignment vertical="center"/>
    </xf>
    <xf numFmtId="0" fontId="419" fillId="86" borderId="1072" applyNumberFormat="0" applyAlignment="0" applyProtection="0">
      <alignment vertical="center"/>
    </xf>
    <xf numFmtId="245" fontId="20" fillId="0" borderId="1074">
      <alignment horizontal="left" vertical="center"/>
    </xf>
    <xf numFmtId="0" fontId="377" fillId="86" borderId="1071" applyNumberFormat="0" applyAlignment="0" applyProtection="0"/>
    <xf numFmtId="0" fontId="396" fillId="86" borderId="1072" applyNumberFormat="0" applyAlignment="0" applyProtection="0"/>
    <xf numFmtId="245" fontId="20" fillId="0" borderId="1074">
      <alignment horizontal="left" vertical="center"/>
    </xf>
    <xf numFmtId="0" fontId="20" fillId="0" borderId="1074">
      <alignment horizontal="left" vertical="center"/>
    </xf>
    <xf numFmtId="0" fontId="20" fillId="0" borderId="1074">
      <alignment horizontal="left" vertical="center"/>
    </xf>
    <xf numFmtId="0" fontId="20" fillId="0" borderId="1074">
      <alignment horizontal="left" vertical="center"/>
    </xf>
    <xf numFmtId="0" fontId="20" fillId="0" borderId="1074">
      <alignment horizontal="left" vertical="center"/>
    </xf>
    <xf numFmtId="0" fontId="20" fillId="0" borderId="1074">
      <alignment horizontal="left" vertical="center"/>
    </xf>
    <xf numFmtId="0" fontId="20" fillId="0" borderId="1074">
      <alignment horizontal="left" vertical="center"/>
    </xf>
    <xf numFmtId="0" fontId="20" fillId="0" borderId="1074">
      <alignment horizontal="left" vertical="center"/>
    </xf>
    <xf numFmtId="245" fontId="20" fillId="0" borderId="1074">
      <alignment horizontal="left" vertical="center"/>
    </xf>
    <xf numFmtId="245" fontId="20" fillId="0" borderId="1074">
      <alignment horizontal="left" vertical="center"/>
    </xf>
    <xf numFmtId="0" fontId="20" fillId="0" borderId="1081">
      <alignment horizontal="left" vertical="center"/>
    </xf>
    <xf numFmtId="0" fontId="20" fillId="0" borderId="1081">
      <alignment horizontal="left" vertical="center"/>
    </xf>
    <xf numFmtId="0" fontId="20" fillId="0" borderId="1081">
      <alignment horizontal="left" vertical="center"/>
    </xf>
    <xf numFmtId="0" fontId="20" fillId="0" borderId="1081">
      <alignment horizontal="left" vertical="center"/>
    </xf>
    <xf numFmtId="0" fontId="20" fillId="0" borderId="1081">
      <alignment horizontal="left" vertical="center"/>
    </xf>
    <xf numFmtId="0" fontId="20" fillId="0" borderId="1081">
      <alignment horizontal="left" vertical="center"/>
    </xf>
    <xf numFmtId="0" fontId="20" fillId="0" borderId="1081">
      <alignment horizontal="left" vertical="center"/>
    </xf>
    <xf numFmtId="0" fontId="377" fillId="86" borderId="1078" applyNumberFormat="0" applyAlignment="0" applyProtection="0"/>
    <xf numFmtId="0" fontId="396" fillId="86" borderId="1079" applyNumberFormat="0" applyAlignment="0" applyProtection="0"/>
    <xf numFmtId="37" fontId="108" fillId="0" borderId="1077" applyAlignment="0"/>
    <xf numFmtId="3" fontId="9" fillId="2" borderId="1080" applyNumberFormat="0" applyFont="0" applyFill="0" applyBorder="0" applyAlignment="0" applyProtection="0">
      <alignment horizontal="center" vertical="center" wrapText="1"/>
    </xf>
    <xf numFmtId="0" fontId="108" fillId="0" borderId="1082">
      <alignment vertical="justify" wrapText="1"/>
    </xf>
    <xf numFmtId="0" fontId="263" fillId="61" borderId="1078" applyNumberFormat="0" applyAlignment="0" applyProtection="0"/>
    <xf numFmtId="0" fontId="274" fillId="61" borderId="1079" applyNumberFormat="0" applyAlignment="0" applyProtection="0"/>
    <xf numFmtId="0" fontId="406" fillId="86" borderId="1078" applyNumberFormat="0" applyAlignment="0" applyProtection="0">
      <alignment vertical="center"/>
    </xf>
    <xf numFmtId="0" fontId="412" fillId="0" borderId="1083" applyNumberFormat="0" applyFill="0" applyAlignment="0" applyProtection="0">
      <alignment vertical="center"/>
    </xf>
    <xf numFmtId="0" fontId="413" fillId="73" borderId="1078" applyNumberFormat="0" applyAlignment="0" applyProtection="0">
      <alignment vertical="center"/>
    </xf>
    <xf numFmtId="0" fontId="419" fillId="86" borderId="1079" applyNumberFormat="0" applyAlignment="0" applyProtection="0">
      <alignment vertical="center"/>
    </xf>
    <xf numFmtId="245" fontId="20" fillId="0" borderId="1081">
      <alignment horizontal="left" vertical="center"/>
    </xf>
    <xf numFmtId="0" fontId="377" fillId="86" borderId="1078" applyNumberFormat="0" applyAlignment="0" applyProtection="0"/>
    <xf numFmtId="0" fontId="396" fillId="86" borderId="1079" applyNumberFormat="0" applyAlignment="0" applyProtection="0"/>
    <xf numFmtId="245" fontId="20" fillId="0" borderId="1081">
      <alignment horizontal="left" vertical="center"/>
    </xf>
    <xf numFmtId="0" fontId="20" fillId="0" borderId="1081">
      <alignment horizontal="left" vertical="center"/>
    </xf>
    <xf numFmtId="0" fontId="20" fillId="0" borderId="1081">
      <alignment horizontal="left" vertical="center"/>
    </xf>
    <xf numFmtId="0" fontId="20" fillId="0" borderId="1081">
      <alignment horizontal="left" vertical="center"/>
    </xf>
    <xf numFmtId="0" fontId="20" fillId="0" borderId="1081">
      <alignment horizontal="left" vertical="center"/>
    </xf>
    <xf numFmtId="0" fontId="20" fillId="0" borderId="1081">
      <alignment horizontal="left" vertical="center"/>
    </xf>
    <xf numFmtId="0" fontId="20" fillId="0" borderId="1081">
      <alignment horizontal="left" vertical="center"/>
    </xf>
    <xf numFmtId="0" fontId="20" fillId="0" borderId="1081">
      <alignment horizontal="left" vertical="center"/>
    </xf>
    <xf numFmtId="245" fontId="20" fillId="0" borderId="1081">
      <alignment horizontal="left" vertical="center"/>
    </xf>
    <xf numFmtId="245" fontId="20" fillId="0" borderId="1081">
      <alignment horizontal="left" vertical="center"/>
    </xf>
    <xf numFmtId="3" fontId="9" fillId="2" borderId="1095" applyNumberFormat="0" applyFont="0" applyFill="0" applyBorder="0" applyAlignment="0" applyProtection="0">
      <alignment horizontal="center" vertical="center" wrapText="1"/>
    </xf>
    <xf numFmtId="37" fontId="108" fillId="0" borderId="1092" applyAlignment="0"/>
    <xf numFmtId="37" fontId="108" fillId="0" borderId="1099" applyAlignment="0"/>
    <xf numFmtId="0" fontId="419" fillId="86" borderId="1094" applyNumberFormat="0" applyAlignment="0" applyProtection="0">
      <alignment vertical="center"/>
    </xf>
    <xf numFmtId="0" fontId="419" fillId="86" borderId="1094" applyNumberFormat="0" applyAlignment="0" applyProtection="0">
      <alignment vertical="center"/>
    </xf>
    <xf numFmtId="0" fontId="413" fillId="73" borderId="1093" applyNumberFormat="0" applyAlignment="0" applyProtection="0">
      <alignment vertical="center"/>
    </xf>
    <xf numFmtId="0" fontId="406" fillId="86" borderId="1093" applyNumberFormat="0" applyAlignment="0" applyProtection="0">
      <alignment vertical="center"/>
    </xf>
    <xf numFmtId="0" fontId="20" fillId="0" borderId="1181">
      <alignment horizontal="left" vertical="center"/>
    </xf>
    <xf numFmtId="3" fontId="9" fillId="2" borderId="1223" applyNumberFormat="0" applyFont="0" applyFill="0" applyBorder="0" applyAlignment="0" applyProtection="0">
      <alignment horizontal="center" vertical="center" wrapText="1"/>
    </xf>
    <xf numFmtId="0" fontId="20" fillId="0" borderId="1307">
      <alignment horizontal="left" vertical="center"/>
    </xf>
    <xf numFmtId="0" fontId="20" fillId="0" borderId="1181">
      <alignment horizontal="left" vertical="center"/>
    </xf>
    <xf numFmtId="0" fontId="377" fillId="86" borderId="1304" applyNumberFormat="0" applyAlignment="0" applyProtection="0"/>
    <xf numFmtId="37" fontId="108" fillId="0" borderId="1213" applyAlignment="0"/>
    <xf numFmtId="0" fontId="20" fillId="0" borderId="1243">
      <alignment horizontal="left" vertical="center"/>
    </xf>
    <xf numFmtId="0" fontId="108" fillId="0" borderId="1294">
      <alignment vertical="justify" wrapText="1"/>
    </xf>
    <xf numFmtId="0" fontId="413" fillId="73" borderId="1093" applyNumberFormat="0" applyAlignment="0" applyProtection="0">
      <alignment vertical="center"/>
    </xf>
    <xf numFmtId="0" fontId="419" fillId="86" borderId="1094" applyNumberFormat="0" applyAlignment="0" applyProtection="0">
      <alignment vertical="center"/>
    </xf>
    <xf numFmtId="0" fontId="108" fillId="0" borderId="1097">
      <alignment vertical="justify" wrapText="1"/>
    </xf>
    <xf numFmtId="0" fontId="412" fillId="0" borderId="1098" applyNumberFormat="0" applyFill="0" applyAlignment="0" applyProtection="0">
      <alignment vertical="center"/>
    </xf>
    <xf numFmtId="0" fontId="396" fillId="86" borderId="1792" applyNumberFormat="0" applyAlignment="0" applyProtection="0"/>
    <xf numFmtId="0" fontId="377" fillId="86" borderId="1127" applyNumberFormat="0" applyAlignment="0" applyProtection="0"/>
    <xf numFmtId="3" fontId="9" fillId="2" borderId="1696" applyNumberFormat="0" applyFont="0" applyFill="0" applyBorder="0" applyAlignment="0" applyProtection="0">
      <alignment horizontal="center" vertical="center" wrapText="1"/>
    </xf>
    <xf numFmtId="0" fontId="108" fillId="0" borderId="1519">
      <alignment vertical="justify" wrapText="1"/>
    </xf>
    <xf numFmtId="0" fontId="20" fillId="0" borderId="1408">
      <alignment horizontal="left" vertical="center"/>
    </xf>
    <xf numFmtId="0" fontId="263" fillId="61" borderId="1085" applyNumberFormat="0" applyAlignment="0" applyProtection="0"/>
    <xf numFmtId="0" fontId="274" fillId="61" borderId="1087" applyNumberFormat="0" applyAlignment="0" applyProtection="0"/>
    <xf numFmtId="0" fontId="20" fillId="0" borderId="1669">
      <alignment horizontal="left" vertical="center"/>
    </xf>
    <xf numFmtId="0" fontId="412" fillId="0" borderId="1493" applyNumberFormat="0" applyFill="0" applyAlignment="0" applyProtection="0">
      <alignment vertical="center"/>
    </xf>
    <xf numFmtId="0" fontId="8" fillId="52" borderId="1086" applyNumberFormat="0" applyFont="0" applyAlignment="0" applyProtection="0"/>
    <xf numFmtId="0" fontId="274" fillId="61" borderId="1094" applyNumberFormat="0" applyAlignment="0" applyProtection="0"/>
    <xf numFmtId="245" fontId="20" fillId="0" borderId="1370">
      <alignment horizontal="left" vertical="center"/>
    </xf>
    <xf numFmtId="0" fontId="413" fillId="73" borderId="1093" applyNumberFormat="0" applyAlignment="0" applyProtection="0">
      <alignment vertical="center"/>
    </xf>
    <xf numFmtId="0" fontId="406" fillId="86" borderId="1093" applyNumberFormat="0" applyAlignment="0" applyProtection="0">
      <alignment vertical="center"/>
    </xf>
    <xf numFmtId="0" fontId="274" fillId="61" borderId="1094" applyNumberFormat="0" applyAlignment="0" applyProtection="0"/>
    <xf numFmtId="0" fontId="263" fillId="61" borderId="1093" applyNumberFormat="0" applyAlignment="0" applyProtection="0"/>
    <xf numFmtId="0" fontId="377" fillId="86" borderId="1093" applyNumberFormat="0" applyAlignment="0" applyProtection="0"/>
    <xf numFmtId="0" fontId="274" fillId="61" borderId="1094" applyNumberFormat="0" applyAlignment="0" applyProtection="0"/>
    <xf numFmtId="0" fontId="263" fillId="61" borderId="1093" applyNumberFormat="0" applyAlignment="0" applyProtection="0"/>
    <xf numFmtId="0" fontId="406" fillId="86" borderId="1085" applyNumberFormat="0" applyAlignment="0" applyProtection="0">
      <alignment vertical="center"/>
    </xf>
    <xf numFmtId="0" fontId="8" fillId="87" borderId="1086" applyNumberFormat="0" applyFont="0" applyAlignment="0" applyProtection="0">
      <alignment vertical="center"/>
    </xf>
    <xf numFmtId="0" fontId="413" fillId="73" borderId="1085" applyNumberFormat="0" applyAlignment="0" applyProtection="0">
      <alignment vertical="center"/>
    </xf>
    <xf numFmtId="0" fontId="419" fillId="86" borderId="1087" applyNumberFormat="0" applyAlignment="0" applyProtection="0">
      <alignment vertical="center"/>
    </xf>
    <xf numFmtId="0" fontId="377" fillId="86" borderId="1093" applyNumberFormat="0" applyAlignment="0" applyProtection="0"/>
    <xf numFmtId="0" fontId="263" fillId="61" borderId="1093" applyNumberFormat="0" applyAlignment="0" applyProtection="0"/>
    <xf numFmtId="0" fontId="396" fillId="86" borderId="1094" applyNumberFormat="0" applyAlignment="0" applyProtection="0"/>
    <xf numFmtId="0" fontId="377" fillId="86" borderId="1093" applyNumberFormat="0" applyAlignment="0" applyProtection="0"/>
    <xf numFmtId="3" fontId="9" fillId="2" borderId="1095" applyNumberFormat="0" applyFont="0" applyFill="0" applyBorder="0" applyAlignment="0" applyProtection="0">
      <alignment horizontal="center" vertical="center" wrapText="1"/>
    </xf>
    <xf numFmtId="37" fontId="108" fillId="0" borderId="1099" applyAlignment="0"/>
    <xf numFmtId="37" fontId="108" fillId="0" borderId="1084" applyAlignment="0"/>
    <xf numFmtId="0" fontId="406" fillId="86" borderId="1093" applyNumberFormat="0" applyAlignment="0" applyProtection="0">
      <alignment vertical="center"/>
    </xf>
    <xf numFmtId="3" fontId="9" fillId="2" borderId="1088" applyNumberFormat="0" applyFont="0" applyFill="0" applyBorder="0" applyAlignment="0" applyProtection="0">
      <alignment horizontal="center" vertical="center" wrapText="1"/>
    </xf>
    <xf numFmtId="0" fontId="377" fillId="86" borderId="1085" applyNumberFormat="0" applyAlignment="0" applyProtection="0"/>
    <xf numFmtId="0" fontId="349" fillId="87" borderId="1086" applyNumberFormat="0" applyFont="0" applyAlignment="0" applyProtection="0"/>
    <xf numFmtId="0" fontId="396" fillId="86" borderId="1087" applyNumberFormat="0" applyAlignment="0" applyProtection="0"/>
    <xf numFmtId="3" fontId="9" fillId="2" borderId="1095" applyNumberFormat="0" applyFont="0" applyFill="0" applyBorder="0" applyAlignment="0" applyProtection="0">
      <alignment horizontal="center" vertical="center" wrapText="1"/>
    </xf>
    <xf numFmtId="0" fontId="396" fillId="86" borderId="1094" applyNumberFormat="0" applyAlignment="0" applyProtection="0"/>
    <xf numFmtId="0" fontId="396" fillId="86" borderId="1094" applyNumberFormat="0" applyAlignment="0" applyProtection="0"/>
    <xf numFmtId="37" fontId="108" fillId="0" borderId="1383" applyAlignment="0"/>
    <xf numFmtId="0" fontId="406" fillId="86" borderId="1665" applyNumberFormat="0" applyAlignment="0" applyProtection="0">
      <alignment vertical="center"/>
    </xf>
    <xf numFmtId="0" fontId="406" fillId="86" borderId="1275" applyNumberFormat="0" applyAlignment="0" applyProtection="0">
      <alignment vertical="center"/>
    </xf>
    <xf numFmtId="0" fontId="263" fillId="61" borderId="1425" applyNumberFormat="0" applyAlignment="0" applyProtection="0"/>
    <xf numFmtId="0" fontId="396" fillId="86" borderId="1778" applyNumberFormat="0" applyAlignment="0" applyProtection="0"/>
    <xf numFmtId="0" fontId="108" fillId="0" borderId="1534">
      <alignment vertical="justify" wrapText="1"/>
    </xf>
    <xf numFmtId="37" fontId="108" fillId="0" borderId="1651" applyAlignment="0"/>
    <xf numFmtId="0" fontId="396" fillId="86" borderId="1391" applyNumberFormat="0" applyAlignment="0" applyProtection="0"/>
    <xf numFmtId="0" fontId="20" fillId="0" borderId="1074">
      <alignment horizontal="left" vertical="center"/>
    </xf>
    <xf numFmtId="0" fontId="20" fillId="0" borderId="1074">
      <alignment horizontal="left" vertical="center"/>
    </xf>
    <xf numFmtId="0" fontId="20" fillId="0" borderId="1074">
      <alignment horizontal="left" vertical="center"/>
    </xf>
    <xf numFmtId="0" fontId="20" fillId="0" borderId="1074">
      <alignment horizontal="left" vertical="center"/>
    </xf>
    <xf numFmtId="0" fontId="20" fillId="0" borderId="1074">
      <alignment horizontal="left" vertical="center"/>
    </xf>
    <xf numFmtId="0" fontId="20" fillId="0" borderId="1074">
      <alignment horizontal="left" vertical="center"/>
    </xf>
    <xf numFmtId="0" fontId="20" fillId="0" borderId="1074">
      <alignment horizontal="left" vertical="center"/>
    </xf>
    <xf numFmtId="0" fontId="108" fillId="0" borderId="1075">
      <alignment vertical="justify" wrapText="1"/>
    </xf>
    <xf numFmtId="0" fontId="263" fillId="61" borderId="1085" applyNumberFormat="0" applyAlignment="0" applyProtection="0"/>
    <xf numFmtId="0" fontId="274" fillId="61" borderId="1087" applyNumberFormat="0" applyAlignment="0" applyProtection="0"/>
    <xf numFmtId="0" fontId="20" fillId="0" borderId="1518">
      <alignment horizontal="left" vertical="center"/>
    </xf>
    <xf numFmtId="0" fontId="8" fillId="52" borderId="1086" applyNumberFormat="0" applyFont="0" applyAlignment="0" applyProtection="0"/>
    <xf numFmtId="0" fontId="413" fillId="73" borderId="1275" applyNumberFormat="0" applyAlignment="0" applyProtection="0">
      <alignment vertical="center"/>
    </xf>
    <xf numFmtId="0" fontId="406" fillId="86" borderId="1085" applyNumberFormat="0" applyAlignment="0" applyProtection="0">
      <alignment vertical="center"/>
    </xf>
    <xf numFmtId="0" fontId="8" fillId="87" borderId="1086" applyNumberFormat="0" applyFont="0" applyAlignment="0" applyProtection="0">
      <alignment vertical="center"/>
    </xf>
    <xf numFmtId="0" fontId="412" fillId="0" borderId="1083" applyNumberFormat="0" applyFill="0" applyAlignment="0" applyProtection="0">
      <alignment vertical="center"/>
    </xf>
    <xf numFmtId="0" fontId="413" fillId="73" borderId="1085" applyNumberFormat="0" applyAlignment="0" applyProtection="0">
      <alignment vertical="center"/>
    </xf>
    <xf numFmtId="0" fontId="419" fillId="86" borderId="1087" applyNumberFormat="0" applyAlignment="0" applyProtection="0">
      <alignment vertical="center"/>
    </xf>
    <xf numFmtId="245" fontId="20" fillId="0" borderId="1074">
      <alignment horizontal="left" vertical="center"/>
    </xf>
    <xf numFmtId="37" fontId="108" fillId="0" borderId="1617" applyAlignment="0"/>
    <xf numFmtId="245" fontId="20" fillId="0" borderId="1511">
      <alignment horizontal="left" vertical="center"/>
    </xf>
    <xf numFmtId="37" fontId="108" fillId="0" borderId="1084" applyAlignment="0"/>
    <xf numFmtId="3" fontId="9" fillId="2" borderId="1088" applyNumberFormat="0" applyFont="0" applyFill="0" applyBorder="0" applyAlignment="0" applyProtection="0">
      <alignment horizontal="center" vertical="center" wrapText="1"/>
    </xf>
    <xf numFmtId="0" fontId="377" fillId="86" borderId="1085" applyNumberFormat="0" applyAlignment="0" applyProtection="0"/>
    <xf numFmtId="0" fontId="349" fillId="87" borderId="1086" applyNumberFormat="0" applyFont="0" applyAlignment="0" applyProtection="0"/>
    <xf numFmtId="0" fontId="396" fillId="86" borderId="1087" applyNumberFormat="0" applyAlignment="0" applyProtection="0"/>
    <xf numFmtId="245" fontId="20" fillId="0" borderId="1074">
      <alignment horizontal="left" vertical="center"/>
    </xf>
    <xf numFmtId="0" fontId="413" fillId="73" borderId="1447" applyNumberFormat="0" applyAlignment="0" applyProtection="0">
      <alignment vertical="center"/>
    </xf>
    <xf numFmtId="3" fontId="9" fillId="2" borderId="1639" applyNumberFormat="0" applyFont="0" applyFill="0" applyBorder="0" applyAlignment="0" applyProtection="0">
      <alignment horizontal="center" vertical="center" wrapText="1"/>
    </xf>
    <xf numFmtId="0" fontId="263" fillId="61" borderId="1474" applyNumberFormat="0" applyAlignment="0" applyProtection="0"/>
    <xf numFmtId="0" fontId="20" fillId="0" borderId="1697">
      <alignment horizontal="left" vertical="center"/>
    </xf>
    <xf numFmtId="0" fontId="20" fillId="0" borderId="1374">
      <alignment horizontal="left" vertical="center"/>
    </xf>
    <xf numFmtId="0" fontId="20" fillId="0" borderId="1089">
      <alignment horizontal="left" vertical="center"/>
    </xf>
    <xf numFmtId="0" fontId="20" fillId="0" borderId="1089">
      <alignment horizontal="left" vertical="center"/>
    </xf>
    <xf numFmtId="0" fontId="20" fillId="0" borderId="1089">
      <alignment horizontal="left" vertical="center"/>
    </xf>
    <xf numFmtId="0" fontId="20" fillId="0" borderId="1089">
      <alignment horizontal="left" vertical="center"/>
    </xf>
    <xf numFmtId="0" fontId="20" fillId="0" borderId="1089">
      <alignment horizontal="left" vertical="center"/>
    </xf>
    <xf numFmtId="0" fontId="20" fillId="0" borderId="1089">
      <alignment horizontal="left" vertical="center"/>
    </xf>
    <xf numFmtId="0" fontId="20" fillId="0" borderId="1089">
      <alignment horizontal="left" vertical="center"/>
    </xf>
    <xf numFmtId="0" fontId="377" fillId="86" borderId="1085" applyNumberFormat="0" applyAlignment="0" applyProtection="0"/>
    <xf numFmtId="0" fontId="349" fillId="87" borderId="1086" applyNumberFormat="0" applyFont="0" applyAlignment="0" applyProtection="0"/>
    <xf numFmtId="0" fontId="396" fillId="86" borderId="1087" applyNumberFormat="0" applyAlignment="0" applyProtection="0"/>
    <xf numFmtId="37" fontId="108" fillId="0" borderId="1084" applyAlignment="0"/>
    <xf numFmtId="37" fontId="108" fillId="0" borderId="1651" applyAlignment="0"/>
    <xf numFmtId="3" fontId="9" fillId="2" borderId="1088" applyNumberFormat="0" applyFont="0" applyFill="0" applyBorder="0" applyAlignment="0" applyProtection="0">
      <alignment horizontal="center" vertical="center" wrapText="1"/>
    </xf>
    <xf numFmtId="37" fontId="108" fillId="0" borderId="1521" applyAlignment="0"/>
    <xf numFmtId="0" fontId="8" fillId="52" borderId="1405" applyNumberFormat="0" applyFont="0" applyAlignment="0" applyProtection="0"/>
    <xf numFmtId="0" fontId="20" fillId="0" borderId="1400">
      <alignment horizontal="left" vertical="center"/>
    </xf>
    <xf numFmtId="0" fontId="108" fillId="0" borderId="1090">
      <alignment vertical="justify" wrapText="1"/>
    </xf>
    <xf numFmtId="0" fontId="419" fillId="86" borderId="1715" applyNumberFormat="0" applyAlignment="0" applyProtection="0">
      <alignment vertical="center"/>
    </xf>
    <xf numFmtId="0" fontId="263" fillId="61" borderId="1085" applyNumberFormat="0" applyAlignment="0" applyProtection="0"/>
    <xf numFmtId="0" fontId="274" fillId="61" borderId="1087" applyNumberFormat="0" applyAlignment="0" applyProtection="0"/>
    <xf numFmtId="0" fontId="413" fillId="73" borderId="1522" applyNumberFormat="0" applyAlignment="0" applyProtection="0">
      <alignment vertical="center"/>
    </xf>
    <xf numFmtId="0" fontId="8" fillId="52" borderId="1086" applyNumberFormat="0" applyFont="0" applyAlignment="0" applyProtection="0"/>
    <xf numFmtId="0" fontId="349" fillId="87" borderId="1367" applyNumberFormat="0" applyFont="0" applyAlignment="0" applyProtection="0"/>
    <xf numFmtId="0" fontId="406" fillId="86" borderId="1085" applyNumberFormat="0" applyAlignment="0" applyProtection="0">
      <alignment vertical="center"/>
    </xf>
    <xf numFmtId="0" fontId="8" fillId="87" borderId="1086" applyNumberFormat="0" applyFont="0" applyAlignment="0" applyProtection="0">
      <alignment vertical="center"/>
    </xf>
    <xf numFmtId="0" fontId="412" fillId="0" borderId="1091" applyNumberFormat="0" applyFill="0" applyAlignment="0" applyProtection="0">
      <alignment vertical="center"/>
    </xf>
    <xf numFmtId="0" fontId="413" fillId="73" borderId="1085" applyNumberFormat="0" applyAlignment="0" applyProtection="0">
      <alignment vertical="center"/>
    </xf>
    <xf numFmtId="0" fontId="419" fillId="86" borderId="1087" applyNumberFormat="0" applyAlignment="0" applyProtection="0">
      <alignment vertical="center"/>
    </xf>
    <xf numFmtId="245" fontId="20" fillId="0" borderId="1089">
      <alignment horizontal="left" vertical="center"/>
    </xf>
    <xf numFmtId="0" fontId="377" fillId="86" borderId="1085" applyNumberFormat="0" applyAlignment="0" applyProtection="0"/>
    <xf numFmtId="0" fontId="349" fillId="87" borderId="1086" applyNumberFormat="0" applyFont="0" applyAlignment="0" applyProtection="0"/>
    <xf numFmtId="0" fontId="396" fillId="86" borderId="1087" applyNumberFormat="0" applyAlignment="0" applyProtection="0"/>
    <xf numFmtId="245" fontId="20" fillId="0" borderId="1089">
      <alignment horizontal="left" vertical="center"/>
    </xf>
    <xf numFmtId="0" fontId="20" fillId="0" borderId="1648">
      <alignment horizontal="left" vertical="center"/>
    </xf>
    <xf numFmtId="0" fontId="419" fillId="86" borderId="1736" applyNumberFormat="0" applyAlignment="0" applyProtection="0">
      <alignment vertical="center"/>
    </xf>
    <xf numFmtId="0" fontId="20" fillId="0" borderId="1518">
      <alignment horizontal="left" vertical="center"/>
    </xf>
    <xf numFmtId="0" fontId="350" fillId="79" borderId="0" applyNumberFormat="0" applyBorder="0" applyAlignment="0" applyProtection="0"/>
    <xf numFmtId="0" fontId="108" fillId="0" borderId="1519">
      <alignment vertical="justify" wrapText="1"/>
    </xf>
    <xf numFmtId="0" fontId="20" fillId="0" borderId="1089">
      <alignment horizontal="left" vertical="center"/>
    </xf>
    <xf numFmtId="0" fontId="20" fillId="0" borderId="1089">
      <alignment horizontal="left" vertical="center"/>
    </xf>
    <xf numFmtId="0" fontId="20" fillId="0" borderId="1089">
      <alignment horizontal="left" vertical="center"/>
    </xf>
    <xf numFmtId="0" fontId="20" fillId="0" borderId="1089">
      <alignment horizontal="left" vertical="center"/>
    </xf>
    <xf numFmtId="0" fontId="20" fillId="0" borderId="1089">
      <alignment horizontal="left" vertical="center"/>
    </xf>
    <xf numFmtId="0" fontId="20" fillId="0" borderId="1089">
      <alignment horizontal="left" vertical="center"/>
    </xf>
    <xf numFmtId="0" fontId="20" fillId="0" borderId="1089">
      <alignment horizontal="left" vertical="center"/>
    </xf>
    <xf numFmtId="245" fontId="20" fillId="0" borderId="1089">
      <alignment horizontal="left" vertical="center"/>
    </xf>
    <xf numFmtId="245" fontId="20" fillId="0" borderId="1089">
      <alignment horizontal="left" vertical="center"/>
    </xf>
    <xf numFmtId="0" fontId="263" fillId="61" borderId="1093" applyNumberFormat="0" applyAlignment="0" applyProtection="0"/>
    <xf numFmtId="0" fontId="274" fillId="61" borderId="1094" applyNumberFormat="0" applyAlignment="0" applyProtection="0"/>
    <xf numFmtId="0" fontId="406" fillId="86" borderId="1093" applyNumberFormat="0" applyAlignment="0" applyProtection="0">
      <alignment vertical="center"/>
    </xf>
    <xf numFmtId="0" fontId="412" fillId="0" borderId="1091" applyNumberFormat="0" applyFill="0" applyAlignment="0" applyProtection="0">
      <alignment vertical="center"/>
    </xf>
    <xf numFmtId="0" fontId="413" fillId="73" borderId="1093" applyNumberFormat="0" applyAlignment="0" applyProtection="0">
      <alignment vertical="center"/>
    </xf>
    <xf numFmtId="0" fontId="419" fillId="86" borderId="1094" applyNumberFormat="0" applyAlignment="0" applyProtection="0">
      <alignment vertical="center"/>
    </xf>
    <xf numFmtId="37" fontId="108" fillId="0" borderId="1092" applyAlignment="0"/>
    <xf numFmtId="3" fontId="9" fillId="2" borderId="1095" applyNumberFormat="0" applyFont="0" applyFill="0" applyBorder="0" applyAlignment="0" applyProtection="0">
      <alignment horizontal="center" vertical="center" wrapText="1"/>
    </xf>
    <xf numFmtId="0" fontId="377" fillId="86" borderId="1093" applyNumberFormat="0" applyAlignment="0" applyProtection="0"/>
    <xf numFmtId="0" fontId="396" fillId="86" borderId="1094" applyNumberFormat="0" applyAlignment="0" applyProtection="0"/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377" fillId="86" borderId="1093" applyNumberFormat="0" applyAlignment="0" applyProtection="0"/>
    <xf numFmtId="0" fontId="396" fillId="86" borderId="1094" applyNumberFormat="0" applyAlignment="0" applyProtection="0"/>
    <xf numFmtId="37" fontId="108" fillId="0" borderId="1092" applyAlignment="0"/>
    <xf numFmtId="3" fontId="9" fillId="2" borderId="1095" applyNumberFormat="0" applyFont="0" applyFill="0" applyBorder="0" applyAlignment="0" applyProtection="0">
      <alignment horizontal="center" vertical="center" wrapText="1"/>
    </xf>
    <xf numFmtId="0" fontId="108" fillId="0" borderId="1097">
      <alignment vertical="justify" wrapText="1"/>
    </xf>
    <xf numFmtId="0" fontId="263" fillId="61" borderId="1093" applyNumberFormat="0" applyAlignment="0" applyProtection="0"/>
    <xf numFmtId="0" fontId="274" fillId="61" borderId="1094" applyNumberFormat="0" applyAlignment="0" applyProtection="0"/>
    <xf numFmtId="0" fontId="406" fillId="86" borderId="1093" applyNumberFormat="0" applyAlignment="0" applyProtection="0">
      <alignment vertical="center"/>
    </xf>
    <xf numFmtId="0" fontId="412" fillId="0" borderId="1098" applyNumberFormat="0" applyFill="0" applyAlignment="0" applyProtection="0">
      <alignment vertical="center"/>
    </xf>
    <xf numFmtId="0" fontId="413" fillId="73" borderId="1093" applyNumberFormat="0" applyAlignment="0" applyProtection="0">
      <alignment vertical="center"/>
    </xf>
    <xf numFmtId="0" fontId="419" fillId="86" borderId="1094" applyNumberFormat="0" applyAlignment="0" applyProtection="0">
      <alignment vertical="center"/>
    </xf>
    <xf numFmtId="245" fontId="20" fillId="0" borderId="1096">
      <alignment horizontal="left" vertical="center"/>
    </xf>
    <xf numFmtId="0" fontId="377" fillId="86" borderId="1093" applyNumberFormat="0" applyAlignment="0" applyProtection="0"/>
    <xf numFmtId="0" fontId="396" fillId="86" borderId="1094" applyNumberFormat="0" applyAlignment="0" applyProtection="0"/>
    <xf numFmtId="245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245" fontId="20" fillId="0" borderId="1096">
      <alignment horizontal="left" vertical="center"/>
    </xf>
    <xf numFmtId="245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377" fillId="86" borderId="1093" applyNumberFormat="0" applyAlignment="0" applyProtection="0"/>
    <xf numFmtId="0" fontId="396" fillId="86" borderId="1094" applyNumberFormat="0" applyAlignment="0" applyProtection="0"/>
    <xf numFmtId="37" fontId="108" fillId="0" borderId="1099" applyAlignment="0"/>
    <xf numFmtId="3" fontId="9" fillId="2" borderId="1095" applyNumberFormat="0" applyFont="0" applyFill="0" applyBorder="0" applyAlignment="0" applyProtection="0">
      <alignment horizontal="center" vertical="center" wrapText="1"/>
    </xf>
    <xf numFmtId="0" fontId="108" fillId="0" borderId="1097">
      <alignment vertical="justify" wrapText="1"/>
    </xf>
    <xf numFmtId="0" fontId="263" fillId="61" borderId="1093" applyNumberFormat="0" applyAlignment="0" applyProtection="0"/>
    <xf numFmtId="0" fontId="274" fillId="61" borderId="1094" applyNumberFormat="0" applyAlignment="0" applyProtection="0"/>
    <xf numFmtId="0" fontId="406" fillId="86" borderId="1093" applyNumberFormat="0" applyAlignment="0" applyProtection="0">
      <alignment vertical="center"/>
    </xf>
    <xf numFmtId="0" fontId="412" fillId="0" borderId="1098" applyNumberFormat="0" applyFill="0" applyAlignment="0" applyProtection="0">
      <alignment vertical="center"/>
    </xf>
    <xf numFmtId="0" fontId="413" fillId="73" borderId="1093" applyNumberFormat="0" applyAlignment="0" applyProtection="0">
      <alignment vertical="center"/>
    </xf>
    <xf numFmtId="0" fontId="419" fillId="86" borderId="1094" applyNumberFormat="0" applyAlignment="0" applyProtection="0">
      <alignment vertical="center"/>
    </xf>
    <xf numFmtId="245" fontId="20" fillId="0" borderId="1096">
      <alignment horizontal="left" vertical="center"/>
    </xf>
    <xf numFmtId="0" fontId="377" fillId="86" borderId="1093" applyNumberFormat="0" applyAlignment="0" applyProtection="0"/>
    <xf numFmtId="0" fontId="396" fillId="86" borderId="1094" applyNumberFormat="0" applyAlignment="0" applyProtection="0"/>
    <xf numFmtId="245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0" fontId="20" fillId="0" borderId="1096">
      <alignment horizontal="left" vertical="center"/>
    </xf>
    <xf numFmtId="245" fontId="20" fillId="0" borderId="1096">
      <alignment horizontal="left" vertical="center"/>
    </xf>
    <xf numFmtId="245" fontId="20" fillId="0" borderId="1096">
      <alignment horizontal="left" vertical="center"/>
    </xf>
    <xf numFmtId="0" fontId="20" fillId="0" borderId="1210">
      <alignment horizontal="left" vertical="center"/>
    </xf>
    <xf numFmtId="0" fontId="406" fillId="86" borderId="1185" applyNumberFormat="0" applyAlignment="0" applyProtection="0">
      <alignment vertical="center"/>
    </xf>
    <xf numFmtId="245" fontId="20" fillId="0" borderId="1408">
      <alignment horizontal="left" vertical="center"/>
    </xf>
    <xf numFmtId="0" fontId="20" fillId="0" borderId="1415">
      <alignment horizontal="left" vertical="center"/>
    </xf>
    <xf numFmtId="0" fontId="419" fillId="86" borderId="1368" applyNumberFormat="0" applyAlignment="0" applyProtection="0">
      <alignment vertical="center"/>
    </xf>
    <xf numFmtId="0" fontId="8" fillId="87" borderId="1367" applyNumberFormat="0" applyFont="0" applyAlignment="0" applyProtection="0">
      <alignment vertical="center"/>
    </xf>
    <xf numFmtId="0" fontId="377" fillId="86" borderId="1275" applyNumberFormat="0" applyAlignment="0" applyProtection="0"/>
    <xf numFmtId="0" fontId="349" fillId="87" borderId="1102" applyNumberFormat="0" applyFont="0" applyAlignment="0" applyProtection="0"/>
    <xf numFmtId="0" fontId="20" fillId="0" borderId="1483">
      <alignment horizontal="left" vertical="center"/>
    </xf>
    <xf numFmtId="0" fontId="406" fillId="86" borderId="1275" applyNumberFormat="0" applyAlignment="0" applyProtection="0">
      <alignment vertical="center"/>
    </xf>
    <xf numFmtId="0" fontId="127" fillId="0" borderId="0"/>
    <xf numFmtId="0" fontId="406" fillId="86" borderId="1474" applyNumberFormat="0" applyAlignment="0" applyProtection="0">
      <alignment vertical="center"/>
    </xf>
    <xf numFmtId="0" fontId="263" fillId="61" borderId="1502" applyNumberFormat="0" applyAlignment="0" applyProtection="0"/>
    <xf numFmtId="3" fontId="9" fillId="2" borderId="1139" applyNumberFormat="0" applyFont="0" applyFill="0" applyBorder="0" applyAlignment="0" applyProtection="0">
      <alignment horizontal="center" vertical="center" wrapText="1"/>
    </xf>
    <xf numFmtId="0" fontId="20" fillId="0" borderId="1370">
      <alignment horizontal="left" vertical="center"/>
    </xf>
    <xf numFmtId="0" fontId="377" fillId="86" borderId="1433" applyNumberFormat="0" applyAlignment="0" applyProtection="0"/>
    <xf numFmtId="0" fontId="20" fillId="0" borderId="1387">
      <alignment horizontal="left" vertical="center"/>
    </xf>
    <xf numFmtId="0" fontId="108" fillId="0" borderId="1371">
      <alignment vertical="justify" wrapText="1"/>
    </xf>
    <xf numFmtId="0" fontId="412" fillId="0" borderId="1520" applyNumberFormat="0" applyFill="0" applyAlignment="0" applyProtection="0">
      <alignment vertical="center"/>
    </xf>
    <xf numFmtId="245" fontId="20" fillId="0" borderId="1400">
      <alignment horizontal="left" vertical="center"/>
    </xf>
    <xf numFmtId="0" fontId="419" fillId="86" borderId="1368" applyNumberFormat="0" applyAlignment="0" applyProtection="0">
      <alignment vertical="center"/>
    </xf>
    <xf numFmtId="0" fontId="412" fillId="0" borderId="1212" applyNumberFormat="0" applyFill="0" applyAlignment="0" applyProtection="0">
      <alignment vertical="center"/>
    </xf>
    <xf numFmtId="0" fontId="20" fillId="0" borderId="1491">
      <alignment horizontal="left" vertical="center"/>
    </xf>
    <xf numFmtId="0" fontId="377" fillId="86" borderId="1384" applyNumberFormat="0" applyAlignment="0" applyProtection="0"/>
    <xf numFmtId="0" fontId="350" fillId="84" borderId="0" applyNumberFormat="0" applyBorder="0" applyAlignment="0" applyProtection="0"/>
    <xf numFmtId="0" fontId="412" fillId="0" borderId="1365" applyNumberFormat="0" applyFill="0" applyAlignment="0" applyProtection="0">
      <alignment vertical="center"/>
    </xf>
    <xf numFmtId="245" fontId="20" fillId="0" borderId="1374">
      <alignment horizontal="left" vertical="center"/>
    </xf>
    <xf numFmtId="0" fontId="20" fillId="0" borderId="1408">
      <alignment horizontal="left" vertical="center"/>
    </xf>
    <xf numFmtId="0" fontId="20" fillId="0" borderId="1307">
      <alignment horizontal="left" vertical="center"/>
    </xf>
    <xf numFmtId="0" fontId="419" fillId="86" borderId="1158" applyNumberFormat="0" applyAlignment="0" applyProtection="0">
      <alignment vertical="center"/>
    </xf>
    <xf numFmtId="37" fontId="108" fillId="0" borderId="1543" applyAlignment="0"/>
    <xf numFmtId="0" fontId="412" fillId="0" borderId="1232" applyNumberFormat="0" applyFill="0" applyAlignment="0" applyProtection="0">
      <alignment vertical="center"/>
    </xf>
    <xf numFmtId="0" fontId="274" fillId="61" borderId="1269" applyNumberFormat="0" applyAlignment="0" applyProtection="0"/>
    <xf numFmtId="0" fontId="419" fillId="86" borderId="1138" applyNumberFormat="0" applyAlignment="0" applyProtection="0">
      <alignment vertical="center"/>
    </xf>
    <xf numFmtId="0" fontId="349" fillId="87" borderId="1367" applyNumberFormat="0" applyFont="0" applyAlignment="0" applyProtection="0"/>
    <xf numFmtId="0" fontId="396" fillId="86" borderId="1158" applyNumberFormat="0" applyAlignment="0" applyProtection="0"/>
    <xf numFmtId="0" fontId="108" fillId="0" borderId="1611">
      <alignment vertical="justify" wrapText="1"/>
    </xf>
    <xf numFmtId="0" fontId="412" fillId="0" borderId="1556" applyNumberFormat="0" applyFill="0" applyAlignment="0" applyProtection="0">
      <alignment vertical="center"/>
    </xf>
    <xf numFmtId="0" fontId="8" fillId="52" borderId="1367" applyNumberFormat="0" applyFont="0" applyAlignment="0" applyProtection="0"/>
    <xf numFmtId="245" fontId="20" fillId="0" borderId="1408">
      <alignment horizontal="left" vertical="center"/>
    </xf>
    <xf numFmtId="0" fontId="413" fillId="73" borderId="1404" applyNumberFormat="0" applyAlignment="0" applyProtection="0">
      <alignment vertical="center"/>
    </xf>
    <xf numFmtId="245" fontId="20" fillId="0" borderId="1175">
      <alignment horizontal="left" vertical="center"/>
    </xf>
    <xf numFmtId="0" fontId="377" fillId="86" borderId="1404" applyNumberFormat="0" applyAlignment="0" applyProtection="0"/>
    <xf numFmtId="3" fontId="9" fillId="2" borderId="1696" applyNumberFormat="0" applyFont="0" applyFill="0" applyBorder="0" applyAlignment="0" applyProtection="0">
      <alignment horizontal="center" vertical="center" wrapText="1"/>
    </xf>
    <xf numFmtId="0" fontId="108" fillId="0" borderId="1409">
      <alignment vertical="justify" wrapText="1"/>
    </xf>
    <xf numFmtId="37" fontId="108" fillId="0" borderId="1396" applyAlignment="0"/>
    <xf numFmtId="0" fontId="20" fillId="0" borderId="1300">
      <alignment horizontal="left" vertical="center"/>
    </xf>
    <xf numFmtId="0" fontId="274" fillId="61" borderId="1481" applyNumberFormat="0" applyAlignment="0" applyProtection="0"/>
    <xf numFmtId="0" fontId="406" fillId="86" borderId="1537" applyNumberFormat="0" applyAlignment="0" applyProtection="0">
      <alignment vertical="center"/>
    </xf>
    <xf numFmtId="0" fontId="8" fillId="52" borderId="1488" applyNumberFormat="0" applyFont="0" applyAlignment="0" applyProtection="0"/>
    <xf numFmtId="3" fontId="9" fillId="2" borderId="1414" applyNumberFormat="0" applyFont="0" applyFill="0" applyBorder="0" applyAlignment="0" applyProtection="0">
      <alignment horizontal="center" vertical="center" wrapText="1"/>
    </xf>
    <xf numFmtId="0" fontId="419" fillId="86" borderId="1368" applyNumberFormat="0" applyAlignment="0" applyProtection="0">
      <alignment vertical="center"/>
    </xf>
    <xf numFmtId="3" fontId="9" fillId="2" borderId="1180" applyNumberFormat="0" applyFont="0" applyFill="0" applyBorder="0" applyAlignment="0" applyProtection="0">
      <alignment horizontal="center" vertical="center" wrapText="1"/>
    </xf>
    <xf numFmtId="0" fontId="413" fillId="73" borderId="1502" applyNumberFormat="0" applyAlignment="0" applyProtection="0">
      <alignment vertical="center"/>
    </xf>
    <xf numFmtId="0" fontId="20" fillId="0" borderId="1511">
      <alignment horizontal="left" vertical="center"/>
    </xf>
    <xf numFmtId="245" fontId="20" fillId="0" borderId="1181">
      <alignment horizontal="left" vertical="center"/>
    </xf>
    <xf numFmtId="0" fontId="274" fillId="61" borderId="1552" applyNumberFormat="0" applyAlignment="0" applyProtection="0"/>
    <xf numFmtId="0" fontId="108" fillId="0" borderId="1401">
      <alignment vertical="justify" wrapText="1"/>
    </xf>
    <xf numFmtId="245" fontId="20" fillId="0" borderId="1648">
      <alignment horizontal="left" vertical="center"/>
    </xf>
    <xf numFmtId="0" fontId="274" fillId="61" borderId="1103" applyNumberFormat="0" applyAlignment="0" applyProtection="0"/>
    <xf numFmtId="37" fontId="108" fillId="0" borderId="1377" applyAlignment="0"/>
    <xf numFmtId="0" fontId="396" fillId="86" borderId="1138" applyNumberFormat="0" applyAlignment="0" applyProtection="0"/>
    <xf numFmtId="0" fontId="20" fillId="0" borderId="1540">
      <alignment horizontal="left" vertical="center"/>
    </xf>
    <xf numFmtId="0" fontId="20" fillId="0" borderId="1415">
      <alignment horizontal="left" vertical="center"/>
    </xf>
    <xf numFmtId="0" fontId="8" fillId="87" borderId="1367" applyNumberFormat="0" applyFont="0" applyAlignment="0" applyProtection="0">
      <alignment vertical="center"/>
    </xf>
    <xf numFmtId="0" fontId="20" fillId="0" borderId="1286">
      <alignment horizontal="left" vertical="center"/>
    </xf>
    <xf numFmtId="0" fontId="20" fillId="0" borderId="1408">
      <alignment horizontal="left" vertical="center"/>
    </xf>
    <xf numFmtId="3" fontId="9" fillId="2" borderId="1100" applyNumberFormat="0" applyFont="0" applyFill="0" applyBorder="0" applyAlignment="0" applyProtection="0">
      <alignment horizontal="center" vertical="center" wrapText="1"/>
    </xf>
    <xf numFmtId="0" fontId="396" fillId="86" borderId="1406" applyNumberFormat="0" applyAlignment="0" applyProtection="0"/>
    <xf numFmtId="0" fontId="20" fillId="0" borderId="1370">
      <alignment horizontal="left" vertical="center"/>
    </xf>
    <xf numFmtId="0" fontId="419" fillId="86" borderId="1413" applyNumberFormat="0" applyAlignment="0" applyProtection="0">
      <alignment vertical="center"/>
    </xf>
    <xf numFmtId="0" fontId="20" fillId="0" borderId="1540">
      <alignment horizontal="left" vertical="center"/>
    </xf>
    <xf numFmtId="0" fontId="406" fillId="86" borderId="1454" applyNumberFormat="0" applyAlignment="0" applyProtection="0">
      <alignment vertical="center"/>
    </xf>
    <xf numFmtId="0" fontId="413" fillId="73" borderId="1275" applyNumberFormat="0" applyAlignment="0" applyProtection="0">
      <alignment vertical="center"/>
    </xf>
    <xf numFmtId="0" fontId="396" fillId="86" borderId="1448" applyNumberFormat="0" applyAlignment="0" applyProtection="0"/>
    <xf numFmtId="0" fontId="396" fillId="86" borderId="1378" applyNumberFormat="0" applyAlignment="0" applyProtection="0"/>
    <xf numFmtId="0" fontId="396" fillId="86" borderId="1368" applyNumberFormat="0" applyAlignment="0" applyProtection="0"/>
    <xf numFmtId="0" fontId="419" fillId="86" borderId="1368" applyNumberFormat="0" applyAlignment="0" applyProtection="0">
      <alignment vertical="center"/>
    </xf>
    <xf numFmtId="0" fontId="108" fillId="0" borderId="1182">
      <alignment vertical="justify" wrapText="1"/>
    </xf>
    <xf numFmtId="0" fontId="108" fillId="0" borderId="1097">
      <alignment vertical="justify" wrapText="1"/>
    </xf>
    <xf numFmtId="0" fontId="396" fillId="86" borderId="1187" applyNumberFormat="0" applyAlignment="0" applyProtection="0"/>
    <xf numFmtId="0" fontId="413" fillId="73" borderId="1384" applyNumberFormat="0" applyAlignment="0" applyProtection="0">
      <alignment vertical="center"/>
    </xf>
    <xf numFmtId="0" fontId="377" fillId="86" borderId="1384" applyNumberFormat="0" applyAlignment="0" applyProtection="0"/>
    <xf numFmtId="0" fontId="396" fillId="86" borderId="1448" applyNumberFormat="0" applyAlignment="0" applyProtection="0"/>
    <xf numFmtId="0" fontId="419" fillId="86" borderId="1173" applyNumberFormat="0" applyAlignment="0" applyProtection="0">
      <alignment vertical="center"/>
    </xf>
    <xf numFmtId="0" fontId="377" fillId="86" borderId="1101" applyNumberFormat="0" applyAlignment="0" applyProtection="0"/>
    <xf numFmtId="0" fontId="419" fillId="86" borderId="1559" applyNumberFormat="0" applyAlignment="0" applyProtection="0">
      <alignment vertical="center"/>
    </xf>
    <xf numFmtId="0" fontId="406" fillId="86" borderId="1275" applyNumberFormat="0" applyAlignment="0" applyProtection="0">
      <alignment vertical="center"/>
    </xf>
    <xf numFmtId="0" fontId="377" fillId="86" borderId="1304" applyNumberFormat="0" applyAlignment="0" applyProtection="0"/>
    <xf numFmtId="0" fontId="377" fillId="86" borderId="1742" applyNumberFormat="0" applyAlignment="0" applyProtection="0"/>
    <xf numFmtId="0" fontId="108" fillId="0" borderId="1641">
      <alignment vertical="justify" wrapText="1"/>
    </xf>
    <xf numFmtId="0" fontId="413" fillId="73" borderId="1318" applyNumberFormat="0" applyAlignment="0" applyProtection="0">
      <alignment vertical="center"/>
    </xf>
    <xf numFmtId="37" fontId="108" fillId="0" borderId="1289" applyAlignment="0"/>
    <xf numFmtId="0" fontId="419" fillId="86" borderId="1448" applyNumberFormat="0" applyAlignment="0" applyProtection="0">
      <alignment vertical="center"/>
    </xf>
    <xf numFmtId="0" fontId="412" fillId="0" borderId="1280" applyNumberFormat="0" applyFill="0" applyAlignment="0" applyProtection="0">
      <alignment vertical="center"/>
    </xf>
    <xf numFmtId="0" fontId="274" fillId="61" borderId="1406" applyNumberFormat="0" applyAlignment="0" applyProtection="0"/>
    <xf numFmtId="0" fontId="377" fillId="86" borderId="1665" applyNumberFormat="0" applyAlignment="0" applyProtection="0"/>
    <xf numFmtId="0" fontId="396" fillId="86" borderId="1103" applyNumberFormat="0" applyAlignment="0" applyProtection="0"/>
    <xf numFmtId="245" fontId="20" fillId="0" borderId="1400">
      <alignment horizontal="left" vertical="center"/>
    </xf>
    <xf numFmtId="37" fontId="108" fillId="0" borderId="1206" applyAlignment="0"/>
    <xf numFmtId="0" fontId="406" fillId="86" borderId="1404" applyNumberFormat="0" applyAlignment="0" applyProtection="0">
      <alignment vertical="center"/>
    </xf>
    <xf numFmtId="0" fontId="20" fillId="0" borderId="1370">
      <alignment horizontal="left" vertical="center"/>
    </xf>
    <xf numFmtId="0" fontId="20" fillId="0" borderId="1134">
      <alignment horizontal="left" vertical="center"/>
    </xf>
    <xf numFmtId="37" fontId="108" fillId="0" borderId="1233" applyAlignment="0"/>
    <xf numFmtId="0" fontId="406" fillId="86" borderId="1144" applyNumberFormat="0" applyAlignment="0" applyProtection="0">
      <alignment vertical="center"/>
    </xf>
    <xf numFmtId="0" fontId="377" fillId="86" borderId="1207" applyNumberFormat="0" applyAlignment="0" applyProtection="0"/>
    <xf numFmtId="0" fontId="412" fillId="0" borderId="1365" applyNumberFormat="0" applyFill="0" applyAlignment="0" applyProtection="0">
      <alignment vertical="center"/>
    </xf>
    <xf numFmtId="0" fontId="20" fillId="0" borderId="1498">
      <alignment horizontal="left" vertical="center"/>
    </xf>
    <xf numFmtId="0" fontId="20" fillId="0" borderId="1278">
      <alignment horizontal="left" vertical="center"/>
    </xf>
    <xf numFmtId="0" fontId="412" fillId="0" borderId="1136" applyNumberFormat="0" applyFill="0" applyAlignment="0" applyProtection="0">
      <alignment vertical="center"/>
    </xf>
    <xf numFmtId="0" fontId="349" fillId="87" borderId="1165" applyNumberFormat="0" applyFont="0" applyAlignment="0" applyProtection="0"/>
    <xf numFmtId="0" fontId="412" fillId="0" borderId="1372" applyNumberFormat="0" applyFill="0" applyAlignment="0" applyProtection="0">
      <alignment vertical="center"/>
    </xf>
    <xf numFmtId="245" fontId="20" fillId="0" borderId="1175">
      <alignment horizontal="left" vertical="center"/>
    </xf>
    <xf numFmtId="0" fontId="263" fillId="61" borderId="1275" applyNumberFormat="0" applyAlignment="0" applyProtection="0"/>
    <xf numFmtId="3" fontId="9" fillId="2" borderId="1463" applyNumberFormat="0" applyFont="0" applyFill="0" applyBorder="0" applyAlignment="0" applyProtection="0">
      <alignment horizontal="center" vertical="center" wrapText="1"/>
    </xf>
    <xf numFmtId="0" fontId="274" fillId="61" borderId="1276" applyNumberFormat="0" applyAlignment="0" applyProtection="0"/>
    <xf numFmtId="37" fontId="108" fillId="0" borderId="1366" applyAlignment="0"/>
    <xf numFmtId="0" fontId="8" fillId="87" borderId="1367" applyNumberFormat="0" applyFont="0" applyAlignment="0" applyProtection="0">
      <alignment vertical="center"/>
    </xf>
    <xf numFmtId="0" fontId="20" fillId="0" borderId="1408">
      <alignment horizontal="left" vertical="center"/>
    </xf>
    <xf numFmtId="0" fontId="263" fillId="61" borderId="1447" applyNumberFormat="0" applyAlignment="0" applyProtection="0"/>
    <xf numFmtId="0" fontId="20" fillId="0" borderId="1415">
      <alignment horizontal="left" vertical="center"/>
    </xf>
    <xf numFmtId="0" fontId="406" fillId="86" borderId="1157" applyNumberFormat="0" applyAlignment="0" applyProtection="0">
      <alignment vertical="center"/>
    </xf>
    <xf numFmtId="0" fontId="349" fillId="87" borderId="1367" applyNumberFormat="0" applyFont="0" applyAlignment="0" applyProtection="0"/>
    <xf numFmtId="0" fontId="20" fillId="0" borderId="1540">
      <alignment horizontal="left" vertical="center"/>
    </xf>
    <xf numFmtId="0" fontId="274" fillId="61" borderId="1368" applyNumberFormat="0" applyAlignment="0" applyProtection="0"/>
    <xf numFmtId="37" fontId="108" fillId="0" borderId="1424" applyAlignment="0"/>
    <xf numFmtId="0" fontId="263" fillId="61" borderId="1537" applyNumberFormat="0" applyAlignment="0" applyProtection="0"/>
    <xf numFmtId="0" fontId="274" fillId="61" borderId="1241" applyNumberFormat="0" applyAlignment="0" applyProtection="0"/>
    <xf numFmtId="0" fontId="274" fillId="61" borderId="1368" applyNumberFormat="0" applyAlignment="0" applyProtection="0"/>
    <xf numFmtId="0" fontId="274" fillId="61" borderId="1368" applyNumberFormat="0" applyAlignment="0" applyProtection="0"/>
    <xf numFmtId="0" fontId="20" fillId="0" borderId="1421">
      <alignment horizontal="left" vertical="center"/>
    </xf>
    <xf numFmtId="0" fontId="419" fillId="86" borderId="1552" applyNumberFormat="0" applyAlignment="0" applyProtection="0">
      <alignment vertical="center"/>
    </xf>
    <xf numFmtId="0" fontId="274" fillId="61" borderId="1151" applyNumberFormat="0" applyAlignment="0" applyProtection="0"/>
    <xf numFmtId="0" fontId="396" fillId="86" borderId="1305" applyNumberFormat="0" applyAlignment="0" applyProtection="0"/>
    <xf numFmtId="0" fontId="20" fillId="0" borderId="1370">
      <alignment horizontal="left" vertical="center"/>
    </xf>
    <xf numFmtId="0" fontId="349" fillId="87" borderId="1405" applyNumberFormat="0" applyFont="0" applyAlignment="0" applyProtection="0"/>
    <xf numFmtId="0" fontId="8" fillId="52" borderId="1367" applyNumberFormat="0" applyFont="0" applyAlignment="0" applyProtection="0"/>
    <xf numFmtId="245" fontId="20" fillId="0" borderId="1210">
      <alignment horizontal="left" vertical="center"/>
    </xf>
    <xf numFmtId="0" fontId="419" fillId="86" borderId="1151" applyNumberFormat="0" applyAlignment="0" applyProtection="0">
      <alignment vertical="center"/>
    </xf>
    <xf numFmtId="0" fontId="20" fillId="0" borderId="1370">
      <alignment horizontal="left" vertical="center"/>
    </xf>
    <xf numFmtId="0" fontId="419" fillId="86" borderId="1263" applyNumberFormat="0" applyAlignment="0" applyProtection="0">
      <alignment vertical="center"/>
    </xf>
    <xf numFmtId="0" fontId="20" fillId="0" borderId="1415">
      <alignment horizontal="left" vertical="center"/>
    </xf>
    <xf numFmtId="37" fontId="108" fillId="0" borderId="1390" applyAlignment="0"/>
    <xf numFmtId="0" fontId="406" fillId="86" borderId="1275" applyNumberFormat="0" applyAlignment="0" applyProtection="0">
      <alignment vertical="center"/>
    </xf>
    <xf numFmtId="0" fontId="377" fillId="86" borderId="1474" applyNumberFormat="0" applyAlignment="0" applyProtection="0"/>
    <xf numFmtId="0" fontId="20" fillId="0" borderId="1408">
      <alignment horizontal="left" vertical="center"/>
    </xf>
    <xf numFmtId="0" fontId="20" fillId="0" borderId="1168">
      <alignment horizontal="left" vertical="center"/>
    </xf>
    <xf numFmtId="0" fontId="413" fillId="73" borderId="1207" applyNumberFormat="0" applyAlignment="0" applyProtection="0">
      <alignment vertical="center"/>
    </xf>
    <xf numFmtId="0" fontId="8" fillId="87" borderId="1405" applyNumberFormat="0" applyFont="0" applyAlignment="0" applyProtection="0">
      <alignment vertical="center"/>
    </xf>
    <xf numFmtId="245" fontId="20" fillId="0" borderId="1210">
      <alignment horizontal="left" vertical="center"/>
    </xf>
    <xf numFmtId="0" fontId="406" fillId="86" borderId="1282" applyNumberFormat="0" applyAlignment="0" applyProtection="0">
      <alignment vertical="center"/>
    </xf>
    <xf numFmtId="0" fontId="413" fillId="73" borderId="1214" applyNumberFormat="0" applyAlignment="0" applyProtection="0">
      <alignment vertical="center"/>
    </xf>
    <xf numFmtId="0" fontId="20" fillId="0" borderId="1160">
      <alignment horizontal="left" vertical="center"/>
    </xf>
    <xf numFmtId="0" fontId="413" fillId="73" borderId="1207" applyNumberFormat="0" applyAlignment="0" applyProtection="0">
      <alignment vertical="center"/>
    </xf>
    <xf numFmtId="0" fontId="396" fillId="86" borderId="1368" applyNumberFormat="0" applyAlignment="0" applyProtection="0"/>
    <xf numFmtId="0" fontId="20" fillId="0" borderId="1160">
      <alignment horizontal="left" vertical="center"/>
    </xf>
    <xf numFmtId="3" fontId="9" fillId="2" borderId="1188" applyNumberFormat="0" applyFont="0" applyFill="0" applyBorder="0" applyAlignment="0" applyProtection="0">
      <alignment horizontal="center" vertical="center" wrapText="1"/>
    </xf>
    <xf numFmtId="0" fontId="377" fillId="86" borderId="1537" applyNumberFormat="0" applyAlignment="0" applyProtection="0"/>
    <xf numFmtId="0" fontId="108" fillId="0" borderId="1484">
      <alignment vertical="justify" wrapText="1"/>
    </xf>
    <xf numFmtId="37" fontId="108" fillId="0" borderId="1171" applyAlignment="0"/>
    <xf numFmtId="0" fontId="377" fillId="86" borderId="1275" applyNumberFormat="0" applyAlignment="0" applyProtection="0"/>
    <xf numFmtId="0" fontId="377" fillId="86" borderId="1172" applyNumberFormat="0" applyAlignment="0" applyProtection="0"/>
    <xf numFmtId="0" fontId="20" fillId="0" borderId="1518">
      <alignment horizontal="left" vertical="center"/>
    </xf>
    <xf numFmtId="0" fontId="20" fillId="0" borderId="1408">
      <alignment horizontal="left" vertical="center"/>
    </xf>
    <xf numFmtId="3" fontId="9" fillId="2" borderId="1369" applyNumberFormat="0" applyFont="0" applyFill="0" applyBorder="0" applyAlignment="0" applyProtection="0">
      <alignment horizontal="center" vertical="center" wrapText="1"/>
    </xf>
    <xf numFmtId="0" fontId="396" fillId="86" borderId="1524" applyNumberFormat="0" applyAlignment="0" applyProtection="0"/>
    <xf numFmtId="0" fontId="20" fillId="0" borderId="1271">
      <alignment horizontal="left" vertical="center"/>
    </xf>
    <xf numFmtId="0" fontId="350" fillId="79" borderId="0" applyNumberFormat="0" applyBorder="0" applyAlignment="0" applyProtection="0"/>
    <xf numFmtId="0" fontId="20" fillId="0" borderId="1450">
      <alignment horizontal="left" vertical="center"/>
    </xf>
    <xf numFmtId="245" fontId="20" fillId="0" borderId="1408">
      <alignment horizontal="left" vertical="center"/>
    </xf>
    <xf numFmtId="0" fontId="396" fillId="86" borderId="1179" applyNumberFormat="0" applyAlignment="0" applyProtection="0"/>
    <xf numFmtId="0" fontId="274" fillId="61" borderId="1368" applyNumberFormat="0" applyAlignment="0" applyProtection="0"/>
    <xf numFmtId="0" fontId="8" fillId="52" borderId="1367" applyNumberFormat="0" applyFont="0" applyAlignment="0" applyProtection="0"/>
    <xf numFmtId="0" fontId="20" fillId="0" borderId="1370">
      <alignment horizontal="left" vertical="center"/>
    </xf>
    <xf numFmtId="0" fontId="20" fillId="0" borderId="1483">
      <alignment horizontal="left" vertical="center"/>
    </xf>
    <xf numFmtId="0" fontId="396" fillId="86" borderId="1173" applyNumberFormat="0" applyAlignment="0" applyProtection="0"/>
    <xf numFmtId="0" fontId="377" fillId="86" borderId="1214" applyNumberFormat="0" applyAlignment="0" applyProtection="0"/>
    <xf numFmtId="245" fontId="20" fillId="0" borderId="1408">
      <alignment horizontal="left" vertical="center"/>
    </xf>
    <xf numFmtId="0" fontId="20" fillId="0" borderId="1196">
      <alignment horizontal="left" vertical="center"/>
    </xf>
    <xf numFmtId="0" fontId="419" fillId="86" borderId="1179" applyNumberFormat="0" applyAlignment="0" applyProtection="0">
      <alignment vertical="center"/>
    </xf>
    <xf numFmtId="0" fontId="349" fillId="87" borderId="1426" applyNumberFormat="0" applyFont="0" applyAlignment="0" applyProtection="0"/>
    <xf numFmtId="3" fontId="9" fillId="2" borderId="1442" applyNumberFormat="0" applyFont="0" applyFill="0" applyBorder="0" applyAlignment="0" applyProtection="0">
      <alignment horizontal="center" vertical="center" wrapText="1"/>
    </xf>
    <xf numFmtId="0" fontId="274" fillId="61" borderId="1462" applyNumberFormat="0" applyAlignment="0" applyProtection="0"/>
    <xf numFmtId="0" fontId="20" fillId="0" borderId="1436">
      <alignment horizontal="left" vertical="center"/>
    </xf>
    <xf numFmtId="0" fontId="20" fillId="0" borderId="1540">
      <alignment horizontal="left" vertical="center"/>
    </xf>
    <xf numFmtId="0" fontId="263" fillId="61" borderId="1558" applyNumberFormat="0" applyAlignment="0" applyProtection="0"/>
    <xf numFmtId="0" fontId="419" fillId="86" borderId="1291" applyNumberFormat="0" applyAlignment="0" applyProtection="0">
      <alignment vertical="center"/>
    </xf>
    <xf numFmtId="0" fontId="349" fillId="87" borderId="1405" applyNumberFormat="0" applyFont="0" applyAlignment="0" applyProtection="0"/>
    <xf numFmtId="0" fontId="8" fillId="87" borderId="1367" applyNumberFormat="0" applyFont="0" applyAlignment="0" applyProtection="0">
      <alignment vertical="center"/>
    </xf>
    <xf numFmtId="0" fontId="20" fillId="0" borderId="1408">
      <alignment horizontal="left" vertical="center"/>
    </xf>
    <xf numFmtId="0" fontId="412" fillId="0" borderId="1410" applyNumberFormat="0" applyFill="0" applyAlignment="0" applyProtection="0">
      <alignment vertical="center"/>
    </xf>
    <xf numFmtId="0" fontId="20" fillId="0" borderId="1518">
      <alignment horizontal="left" vertical="center"/>
    </xf>
    <xf numFmtId="0" fontId="20" fillId="0" borderId="1189">
      <alignment horizontal="left" vertical="center"/>
    </xf>
    <xf numFmtId="0" fontId="20" fillId="0" borderId="1483">
      <alignment horizontal="left" vertical="center"/>
    </xf>
    <xf numFmtId="0" fontId="419" fillId="86" borderId="1368" applyNumberFormat="0" applyAlignment="0" applyProtection="0">
      <alignment vertical="center"/>
    </xf>
    <xf numFmtId="3" fontId="9" fillId="2" borderId="1188" applyNumberFormat="0" applyFont="0" applyFill="0" applyBorder="0" applyAlignment="0" applyProtection="0">
      <alignment horizontal="center" vertical="center" wrapText="1"/>
    </xf>
    <xf numFmtId="3" fontId="9" fillId="2" borderId="1532" applyNumberFormat="0" applyFont="0" applyFill="0" applyBorder="0" applyAlignment="0" applyProtection="0">
      <alignment horizontal="center" vertical="center" wrapText="1"/>
    </xf>
    <xf numFmtId="0" fontId="413" fillId="73" borderId="1530" applyNumberFormat="0" applyAlignment="0" applyProtection="0">
      <alignment vertical="center"/>
    </xf>
    <xf numFmtId="37" fontId="108" fillId="0" borderId="1366" applyAlignment="0"/>
    <xf numFmtId="0" fontId="20" fillId="0" borderId="1491">
      <alignment horizontal="left" vertical="center"/>
    </xf>
    <xf numFmtId="0" fontId="396" fillId="86" borderId="1215" applyNumberFormat="0" applyAlignment="0" applyProtection="0"/>
    <xf numFmtId="0" fontId="377" fillId="86" borderId="1502" applyNumberFormat="0" applyAlignment="0" applyProtection="0"/>
    <xf numFmtId="0" fontId="263" fillId="61" borderId="1164" applyNumberFormat="0" applyAlignment="0" applyProtection="0"/>
    <xf numFmtId="3" fontId="9" fillId="2" borderId="1195" applyNumberFormat="0" applyFont="0" applyFill="0" applyBorder="0" applyAlignment="0" applyProtection="0">
      <alignment horizontal="center" vertical="center" wrapText="1"/>
    </xf>
    <xf numFmtId="0" fontId="377" fillId="86" borderId="1495" applyNumberFormat="0" applyAlignment="0" applyProtection="0"/>
    <xf numFmtId="3" fontId="9" fillId="2" borderId="1369" applyNumberFormat="0" applyFont="0" applyFill="0" applyBorder="0" applyAlignment="0" applyProtection="0">
      <alignment horizontal="center" vertical="center" wrapText="1"/>
    </xf>
    <xf numFmtId="0" fontId="263" fillId="61" borderId="1101" applyNumberFormat="0" applyAlignment="0" applyProtection="0"/>
    <xf numFmtId="37" fontId="108" fillId="0" borderId="1099" applyAlignment="0"/>
    <xf numFmtId="0" fontId="263" fillId="61" borderId="1311" applyNumberFormat="0" applyAlignment="0" applyProtection="0"/>
    <xf numFmtId="0" fontId="419" fillId="86" borderId="1427" applyNumberFormat="0" applyAlignment="0" applyProtection="0">
      <alignment vertical="center"/>
    </xf>
    <xf numFmtId="0" fontId="20" fillId="0" borderId="1457">
      <alignment horizontal="left" vertical="center"/>
    </xf>
    <xf numFmtId="3" fontId="9" fillId="2" borderId="1399" applyNumberFormat="0" applyFont="0" applyFill="0" applyBorder="0" applyAlignment="0" applyProtection="0">
      <alignment horizontal="center" vertical="center" wrapText="1"/>
    </xf>
    <xf numFmtId="0" fontId="8" fillId="52" borderId="1405" applyNumberFormat="0" applyFont="0" applyAlignment="0" applyProtection="0"/>
    <xf numFmtId="245" fontId="20" fillId="0" borderId="1210">
      <alignment horizontal="left" vertical="center"/>
    </xf>
    <xf numFmtId="0" fontId="263" fillId="61" borderId="1282" applyNumberFormat="0" applyAlignment="0" applyProtection="0"/>
    <xf numFmtId="0" fontId="20" fillId="0" borderId="1400">
      <alignment horizontal="left" vertical="center"/>
    </xf>
    <xf numFmtId="0" fontId="406" fillId="86" borderId="1447" applyNumberFormat="0" applyAlignment="0" applyProtection="0">
      <alignment vertical="center"/>
    </xf>
    <xf numFmtId="0" fontId="406" fillId="86" borderId="1318" applyNumberFormat="0" applyAlignment="0" applyProtection="0">
      <alignment vertical="center"/>
    </xf>
    <xf numFmtId="37" fontId="108" fillId="0" borderId="1432" applyAlignment="0"/>
    <xf numFmtId="0" fontId="406" fillId="86" borderId="1404" applyNumberFormat="0" applyAlignment="0" applyProtection="0">
      <alignment vertical="center"/>
    </xf>
    <xf numFmtId="0" fontId="413" fillId="73" borderId="1384" applyNumberFormat="0" applyAlignment="0" applyProtection="0">
      <alignment vertical="center"/>
    </xf>
    <xf numFmtId="0" fontId="108" fillId="0" borderId="1375">
      <alignment vertical="justify" wrapText="1"/>
    </xf>
    <xf numFmtId="0" fontId="396" fillId="86" borderId="1503" applyNumberFormat="0" applyAlignment="0" applyProtection="0"/>
    <xf numFmtId="245" fontId="20" fillId="0" borderId="1393">
      <alignment horizontal="left" vertical="center"/>
    </xf>
    <xf numFmtId="0" fontId="419" fillId="86" borderId="1462" applyNumberFormat="0" applyAlignment="0" applyProtection="0">
      <alignment vertical="center"/>
    </xf>
    <xf numFmtId="0" fontId="20" fillId="0" borderId="1374">
      <alignment horizontal="left" vertical="center"/>
    </xf>
    <xf numFmtId="3" fontId="9" fillId="2" borderId="1100" applyNumberFormat="0" applyFont="0" applyFill="0" applyBorder="0" applyAlignment="0" applyProtection="0">
      <alignment horizontal="center" vertical="center" wrapText="1"/>
    </xf>
    <xf numFmtId="0" fontId="350" fillId="84" borderId="0" applyNumberFormat="0" applyBorder="0" applyAlignment="0" applyProtection="0"/>
    <xf numFmtId="0" fontId="8" fillId="52" borderId="1102" applyNumberFormat="0" applyFont="0" applyAlignment="0" applyProtection="0"/>
    <xf numFmtId="0" fontId="412" fillId="0" borderId="1245" applyNumberFormat="0" applyFill="0" applyAlignment="0" applyProtection="0">
      <alignment vertical="center"/>
    </xf>
    <xf numFmtId="0" fontId="396" fillId="86" borderId="1538" applyNumberFormat="0" applyAlignment="0" applyProtection="0"/>
    <xf numFmtId="0" fontId="20" fillId="0" borderId="1196">
      <alignment horizontal="left" vertical="center"/>
    </xf>
    <xf numFmtId="0" fontId="419" fillId="86" borderId="1481" applyNumberFormat="0" applyAlignment="0" applyProtection="0">
      <alignment vertical="center"/>
    </xf>
    <xf numFmtId="0" fontId="396" fillId="86" borderId="1222" applyNumberFormat="0" applyAlignment="0" applyProtection="0"/>
    <xf numFmtId="0" fontId="419" fillId="86" borderId="1173" applyNumberFormat="0" applyAlignment="0" applyProtection="0">
      <alignment vertical="center"/>
    </xf>
    <xf numFmtId="0" fontId="20" fillId="0" borderId="1314">
      <alignment horizontal="left" vertical="center"/>
    </xf>
    <xf numFmtId="37" fontId="108" fillId="0" borderId="1403" applyAlignment="0"/>
    <xf numFmtId="0" fontId="396" fillId="86" borderId="1368" applyNumberFormat="0" applyAlignment="0" applyProtection="0"/>
    <xf numFmtId="0" fontId="8" fillId="52" borderId="1488" applyNumberFormat="0" applyFont="0" applyAlignment="0" applyProtection="0"/>
    <xf numFmtId="0" fontId="263" fillId="61" borderId="1404" applyNumberFormat="0" applyAlignment="0" applyProtection="0"/>
    <xf numFmtId="0" fontId="396" fillId="86" borderId="1201" applyNumberFormat="0" applyAlignment="0" applyProtection="0"/>
    <xf numFmtId="0" fontId="20" fillId="0" borderId="1140">
      <alignment horizontal="left" vertical="center"/>
    </xf>
    <xf numFmtId="0" fontId="20" fillId="0" borderId="1547">
      <alignment horizontal="left" vertical="center"/>
    </xf>
    <xf numFmtId="37" fontId="108" fillId="0" borderId="1254" applyAlignment="0"/>
    <xf numFmtId="245" fontId="20" fillId="0" borderId="1483">
      <alignment horizontal="left" vertical="center"/>
    </xf>
    <xf numFmtId="0" fontId="377" fillId="86" borderId="1404" applyNumberFormat="0" applyAlignment="0" applyProtection="0"/>
    <xf numFmtId="245" fontId="20" fillId="0" borderId="1429">
      <alignment horizontal="left" vertical="center"/>
    </xf>
    <xf numFmtId="0" fontId="406" fillId="86" borderId="1101" applyNumberFormat="0" applyAlignment="0" applyProtection="0">
      <alignment vertical="center"/>
    </xf>
    <xf numFmtId="0" fontId="8" fillId="87" borderId="1102" applyNumberFormat="0" applyFont="0" applyAlignment="0" applyProtection="0">
      <alignment vertical="center"/>
    </xf>
    <xf numFmtId="0" fontId="412" fillId="0" borderId="1098" applyNumberFormat="0" applyFill="0" applyAlignment="0" applyProtection="0">
      <alignment vertical="center"/>
    </xf>
    <xf numFmtId="0" fontId="413" fillId="73" borderId="1101" applyNumberFormat="0" applyAlignment="0" applyProtection="0">
      <alignment vertical="center"/>
    </xf>
    <xf numFmtId="0" fontId="419" fillId="86" borderId="1103" applyNumberFormat="0" applyAlignment="0" applyProtection="0">
      <alignment vertical="center"/>
    </xf>
    <xf numFmtId="0" fontId="20" fillId="0" borderId="1498">
      <alignment horizontal="left" vertical="center"/>
    </xf>
    <xf numFmtId="0" fontId="20" fillId="0" borderId="1393">
      <alignment horizontal="left" vertical="center"/>
    </xf>
    <xf numFmtId="37" fontId="108" fillId="0" borderId="1233" applyAlignment="0"/>
    <xf numFmtId="0" fontId="406" fillId="86" borderId="1214" applyNumberFormat="0" applyAlignment="0" applyProtection="0">
      <alignment vertical="center"/>
    </xf>
    <xf numFmtId="245" fontId="20" fillId="0" borderId="1400">
      <alignment horizontal="left" vertical="center"/>
    </xf>
    <xf numFmtId="0" fontId="413" fillId="73" borderId="1101" applyNumberFormat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0" fontId="377" fillId="86" borderId="1784" applyNumberFormat="0" applyAlignment="0" applyProtection="0"/>
    <xf numFmtId="0" fontId="20" fillId="0" borderId="1518">
      <alignment horizontal="left" vertical="center"/>
    </xf>
    <xf numFmtId="0" fontId="349" fillId="87" borderId="1283" applyNumberFormat="0" applyFont="0" applyAlignment="0" applyProtection="0"/>
    <xf numFmtId="0" fontId="406" fillId="86" borderId="1433" applyNumberFormat="0" applyAlignment="0" applyProtection="0">
      <alignment vertical="center"/>
    </xf>
    <xf numFmtId="3" fontId="9" fillId="2" borderId="1560" applyNumberFormat="0" applyFont="0" applyFill="0" applyBorder="0" applyAlignment="0" applyProtection="0">
      <alignment horizontal="center" vertical="center" wrapText="1"/>
    </xf>
    <xf numFmtId="37" fontId="108" fillId="0" borderId="1480" applyAlignment="0"/>
    <xf numFmtId="0" fontId="413" fillId="73" borderId="1275" applyNumberFormat="0" applyAlignment="0" applyProtection="0">
      <alignment vertical="center"/>
    </xf>
    <xf numFmtId="0" fontId="8" fillId="87" borderId="1102" applyNumberFormat="0" applyFont="0" applyAlignment="0" applyProtection="0">
      <alignment vertical="center"/>
    </xf>
    <xf numFmtId="0" fontId="406" fillId="86" borderId="1101" applyNumberFormat="0" applyAlignment="0" applyProtection="0">
      <alignment vertical="center"/>
    </xf>
    <xf numFmtId="3" fontId="9" fillId="2" borderId="1250" applyNumberFormat="0" applyFont="0" applyFill="0" applyBorder="0" applyAlignment="0" applyProtection="0">
      <alignment horizontal="center" vertical="center" wrapText="1"/>
    </xf>
    <xf numFmtId="0" fontId="412" fillId="0" borderId="1431" applyNumberFormat="0" applyFill="0" applyAlignment="0" applyProtection="0">
      <alignment vertical="center"/>
    </xf>
    <xf numFmtId="0" fontId="263" fillId="61" borderId="1454" applyNumberFormat="0" applyAlignment="0" applyProtection="0"/>
    <xf numFmtId="0" fontId="20" fillId="0" borderId="1554">
      <alignment horizontal="left" vertical="center"/>
    </xf>
    <xf numFmtId="0" fontId="8" fillId="52" borderId="1102" applyNumberFormat="0" applyFont="0" applyAlignment="0" applyProtection="0"/>
    <xf numFmtId="0" fontId="127" fillId="0" borderId="0"/>
    <xf numFmtId="0" fontId="396" fillId="86" borderId="1434" applyNumberFormat="0" applyAlignment="0" applyProtection="0"/>
    <xf numFmtId="37" fontId="108" fillId="0" borderId="1274" applyAlignment="0"/>
    <xf numFmtId="37" fontId="108" fillId="0" borderId="1150" applyAlignment="0"/>
    <xf numFmtId="3" fontId="9" fillId="2" borderId="1490" applyNumberFormat="0" applyFont="0" applyFill="0" applyBorder="0" applyAlignment="0" applyProtection="0">
      <alignment horizontal="center" vertical="center" wrapText="1"/>
    </xf>
    <xf numFmtId="0" fontId="20" fillId="0" borderId="1160">
      <alignment horizontal="left" vertical="center"/>
    </xf>
    <xf numFmtId="0" fontId="108" fillId="0" borderId="1231">
      <alignment vertical="justify" wrapText="1"/>
    </xf>
    <xf numFmtId="0" fontId="396" fillId="86" borderId="1263" applyNumberFormat="0" applyAlignment="0" applyProtection="0"/>
    <xf numFmtId="0" fontId="263" fillId="61" borderId="1101" applyNumberFormat="0" applyAlignment="0" applyProtection="0"/>
    <xf numFmtId="0" fontId="396" fillId="86" borderId="1481" applyNumberFormat="0" applyAlignment="0" applyProtection="0"/>
    <xf numFmtId="0" fontId="20" fillId="0" borderId="1400">
      <alignment horizontal="left" vertical="center"/>
    </xf>
    <xf numFmtId="0" fontId="20" fillId="0" borderId="1400">
      <alignment horizontal="left" vertical="center"/>
    </xf>
    <xf numFmtId="3" fontId="9" fillId="2" borderId="1539" applyNumberFormat="0" applyFont="0" applyFill="0" applyBorder="0" applyAlignment="0" applyProtection="0">
      <alignment horizontal="center" vertical="center" wrapText="1"/>
    </xf>
    <xf numFmtId="245" fontId="20" fillId="0" borderId="1278">
      <alignment horizontal="left" vertical="center"/>
    </xf>
    <xf numFmtId="37" fontId="108" fillId="0" borderId="1240" applyAlignment="0"/>
    <xf numFmtId="37" fontId="108" fillId="0" borderId="1453" applyAlignment="0"/>
    <xf numFmtId="37" fontId="108" fillId="0" borderId="1289" applyAlignment="0"/>
    <xf numFmtId="0" fontId="20" fillId="0" borderId="1160">
      <alignment horizontal="left" vertical="center"/>
    </xf>
    <xf numFmtId="0" fontId="108" fillId="0" borderId="1451">
      <alignment vertical="justify" wrapText="1"/>
    </xf>
    <xf numFmtId="0" fontId="413" fillId="73" borderId="1318" applyNumberFormat="0" applyAlignment="0" applyProtection="0">
      <alignment vertical="center"/>
    </xf>
    <xf numFmtId="37" fontId="108" fillId="0" borderId="1184" applyAlignment="0"/>
    <xf numFmtId="0" fontId="20" fillId="0" borderId="1286">
      <alignment horizontal="left" vertical="center"/>
    </xf>
    <xf numFmtId="0" fontId="274" fillId="61" borderId="1312" applyNumberFormat="0" applyAlignment="0" applyProtection="0"/>
    <xf numFmtId="0" fontId="419" fillId="86" borderId="1441" applyNumberFormat="0" applyAlignment="0" applyProtection="0">
      <alignment vertical="center"/>
    </xf>
    <xf numFmtId="0" fontId="419" fillId="86" borderId="1179" applyNumberFormat="0" applyAlignment="0" applyProtection="0">
      <alignment vertical="center"/>
    </xf>
    <xf numFmtId="0" fontId="8" fillId="52" borderId="1426" applyNumberFormat="0" applyFont="0" applyAlignment="0" applyProtection="0"/>
    <xf numFmtId="0" fontId="419" fillId="86" borderId="1391" applyNumberFormat="0" applyAlignment="0" applyProtection="0">
      <alignment vertical="center"/>
    </xf>
    <xf numFmtId="0" fontId="274" fillId="61" borderId="1151" applyNumberFormat="0" applyAlignment="0" applyProtection="0"/>
    <xf numFmtId="0" fontId="377" fillId="86" borderId="1234" applyNumberFormat="0" applyAlignment="0" applyProtection="0"/>
    <xf numFmtId="37" fontId="108" fillId="0" borderId="1418" applyAlignment="0"/>
    <xf numFmtId="0" fontId="274" fillId="61" borderId="1434" applyNumberFormat="0" applyAlignment="0" applyProtection="0"/>
    <xf numFmtId="0" fontId="263" fillId="61" borderId="1454" applyNumberFormat="0" applyAlignment="0" applyProtection="0"/>
    <xf numFmtId="0" fontId="396" fillId="86" borderId="1187" applyNumberFormat="0" applyAlignment="0" applyProtection="0"/>
    <xf numFmtId="0" fontId="274" fillId="61" borderId="1284" applyNumberFormat="0" applyAlignment="0" applyProtection="0"/>
    <xf numFmtId="0" fontId="20" fillId="0" borderId="1393">
      <alignment horizontal="left" vertical="center"/>
    </xf>
    <xf numFmtId="0" fontId="396" fillId="86" borderId="1462" applyNumberFormat="0" applyAlignment="0" applyProtection="0"/>
    <xf numFmtId="0" fontId="20" fillId="0" borderId="1483">
      <alignment horizontal="left" vertical="center"/>
    </xf>
    <xf numFmtId="9" fontId="212" fillId="0" borderId="0" applyFont="0" applyFill="0" applyBorder="0" applyAlignment="0" applyProtection="0">
      <alignment vertical="center"/>
    </xf>
    <xf numFmtId="0" fontId="20" fillId="0" borderId="1518">
      <alignment horizontal="left" vertical="center"/>
    </xf>
    <xf numFmtId="37" fontId="108" fillId="0" borderId="1446" applyAlignment="0"/>
    <xf numFmtId="37" fontId="108" fillId="0" borderId="1192" applyAlignment="0"/>
    <xf numFmtId="0" fontId="349" fillId="87" borderId="1102" applyNumberFormat="0" applyFont="0" applyAlignment="0" applyProtection="0"/>
    <xf numFmtId="0" fontId="274" fillId="61" borderId="1145" applyNumberFormat="0" applyAlignment="0" applyProtection="0"/>
    <xf numFmtId="0" fontId="20" fillId="0" borderId="1393">
      <alignment horizontal="left" vertical="center"/>
    </xf>
    <xf numFmtId="0" fontId="20" fillId="0" borderId="1278">
      <alignment horizontal="left" vertical="center"/>
    </xf>
    <xf numFmtId="0" fontId="396" fillId="86" borderId="1509" applyNumberFormat="0" applyAlignment="0" applyProtection="0"/>
    <xf numFmtId="0" fontId="20" fillId="0" borderId="1400">
      <alignment horizontal="left" vertical="center"/>
    </xf>
    <xf numFmtId="3" fontId="9" fillId="2" borderId="1399" applyNumberFormat="0" applyFont="0" applyFill="0" applyBorder="0" applyAlignment="0" applyProtection="0">
      <alignment horizontal="center" vertical="center" wrapText="1"/>
    </xf>
    <xf numFmtId="0" fontId="419" fillId="86" borderId="1378" applyNumberFormat="0" applyAlignment="0" applyProtection="0">
      <alignment vertical="center"/>
    </xf>
    <xf numFmtId="0" fontId="396" fillId="86" borderId="1448" applyNumberFormat="0" applyAlignment="0" applyProtection="0"/>
    <xf numFmtId="0" fontId="413" fillId="73" borderId="1290" applyNumberFormat="0" applyAlignment="0" applyProtection="0">
      <alignment vertical="center"/>
    </xf>
    <xf numFmtId="0" fontId="20" fillId="0" borderId="1429">
      <alignment horizontal="left" vertical="center"/>
    </xf>
    <xf numFmtId="0" fontId="377" fillId="86" borderId="1318" applyNumberFormat="0" applyAlignment="0" applyProtection="0"/>
    <xf numFmtId="37" fontId="108" fillId="0" borderId="1439" applyAlignment="0"/>
    <xf numFmtId="297" fontId="90" fillId="0" borderId="0" applyFont="0" applyFill="0" applyBorder="0" applyAlignment="0" applyProtection="0"/>
    <xf numFmtId="0" fontId="419" fillId="86" borderId="1249" applyNumberFormat="0" applyAlignment="0" applyProtection="0">
      <alignment vertical="center"/>
    </xf>
    <xf numFmtId="0" fontId="20" fillId="0" borderId="1483">
      <alignment horizontal="left" vertical="center"/>
    </xf>
    <xf numFmtId="0" fontId="274" fillId="61" borderId="1455" applyNumberFormat="0" applyAlignment="0" applyProtection="0"/>
    <xf numFmtId="0" fontId="412" fillId="0" borderId="1205" applyNumberFormat="0" applyFill="0" applyAlignment="0" applyProtection="0">
      <alignment vertical="center"/>
    </xf>
    <xf numFmtId="245" fontId="20" fillId="0" borderId="1393">
      <alignment horizontal="left" vertical="center"/>
    </xf>
    <xf numFmtId="0" fontId="108" fillId="0" borderId="1394">
      <alignment vertical="justify" wrapText="1"/>
    </xf>
    <xf numFmtId="3" fontId="9" fillId="2" borderId="1517" applyNumberFormat="0" applyFont="0" applyFill="0" applyBorder="0" applyAlignment="0" applyProtection="0">
      <alignment horizontal="center" vertical="center" wrapText="1"/>
    </xf>
    <xf numFmtId="0" fontId="20" fillId="0" borderId="1374">
      <alignment horizontal="left" vertical="center"/>
    </xf>
    <xf numFmtId="245" fontId="20" fillId="0" borderId="1415">
      <alignment horizontal="left" vertical="center"/>
    </xf>
    <xf numFmtId="0" fontId="20" fillId="0" borderId="1189">
      <alignment horizontal="left" vertical="center"/>
    </xf>
    <xf numFmtId="0" fontId="20" fillId="0" borderId="1393">
      <alignment horizontal="left" vertical="center"/>
    </xf>
    <xf numFmtId="0" fontId="274" fillId="61" borderId="1538" applyNumberFormat="0" applyAlignment="0" applyProtection="0"/>
    <xf numFmtId="0" fontId="8" fillId="52" borderId="1186" applyNumberFormat="0" applyFont="0" applyAlignment="0" applyProtection="0"/>
    <xf numFmtId="0" fontId="20" fillId="0" borderId="1393">
      <alignment horizontal="left" vertical="center"/>
    </xf>
    <xf numFmtId="0" fontId="20" fillId="0" borderId="1393">
      <alignment horizontal="left" vertical="center"/>
    </xf>
    <xf numFmtId="37" fontId="108" fillId="0" borderId="1473" applyAlignment="0"/>
    <xf numFmtId="0" fontId="8" fillId="87" borderId="1405" applyNumberFormat="0" applyFont="0" applyAlignment="0" applyProtection="0">
      <alignment vertical="center"/>
    </xf>
    <xf numFmtId="0" fontId="274" fillId="61" borderId="1391" applyNumberFormat="0" applyAlignment="0" applyProtection="0"/>
    <xf numFmtId="0" fontId="412" fillId="0" borderId="1395" applyNumberFormat="0" applyFill="0" applyAlignment="0" applyProtection="0">
      <alignment vertical="center"/>
    </xf>
    <xf numFmtId="0" fontId="20" fillId="0" borderId="1450">
      <alignment horizontal="left" vertical="center"/>
    </xf>
    <xf numFmtId="297" fontId="90" fillId="0" borderId="0" applyFont="0" applyFill="0" applyBorder="0" applyAlignment="0" applyProtection="0"/>
    <xf numFmtId="0" fontId="396" fillId="86" borderId="1391" applyNumberFormat="0" applyAlignment="0" applyProtection="0"/>
    <xf numFmtId="37" fontId="108" fillId="0" borderId="1274" applyAlignment="0"/>
    <xf numFmtId="37" fontId="108" fillId="0" borderId="1199" applyAlignment="0"/>
    <xf numFmtId="0" fontId="419" fillId="86" borderId="1413" applyNumberFormat="0" applyAlignment="0" applyProtection="0">
      <alignment vertical="center"/>
    </xf>
    <xf numFmtId="0" fontId="377" fillId="86" borderId="1157" applyNumberFormat="0" applyAlignment="0" applyProtection="0"/>
    <xf numFmtId="0" fontId="20" fillId="0" borderId="1464">
      <alignment horizontal="left" vertical="center"/>
    </xf>
    <xf numFmtId="0" fontId="20" fillId="0" borderId="1370">
      <alignment horizontal="left" vertical="center"/>
    </xf>
    <xf numFmtId="0" fontId="263" fillId="61" borderId="1714" applyNumberFormat="0" applyAlignment="0" applyProtection="0"/>
    <xf numFmtId="0" fontId="396" fillId="86" borderId="1235" applyNumberFormat="0" applyAlignment="0" applyProtection="0"/>
    <xf numFmtId="0" fontId="377" fillId="86" borderId="1172" applyNumberFormat="0" applyAlignment="0" applyProtection="0"/>
    <xf numFmtId="0" fontId="413" fillId="73" borderId="1637" applyNumberFormat="0" applyAlignment="0" applyProtection="0">
      <alignment vertical="center"/>
    </xf>
    <xf numFmtId="0" fontId="20" fillId="0" borderId="1393">
      <alignment horizontal="left" vertical="center"/>
    </xf>
    <xf numFmtId="0" fontId="412" fillId="0" borderId="1402" applyNumberFormat="0" applyFill="0" applyAlignment="0" applyProtection="0">
      <alignment vertical="center"/>
    </xf>
    <xf numFmtId="0" fontId="20" fillId="0" borderId="1491">
      <alignment horizontal="left" vertical="center"/>
    </xf>
    <xf numFmtId="0" fontId="20" fillId="0" borderId="1477">
      <alignment horizontal="left" vertical="center"/>
    </xf>
    <xf numFmtId="0" fontId="377" fillId="86" borderId="1404" applyNumberFormat="0" applyAlignment="0" applyProtection="0"/>
    <xf numFmtId="0" fontId="20" fillId="0" borderId="1554">
      <alignment horizontal="left" vertical="center"/>
    </xf>
    <xf numFmtId="0" fontId="274" fillId="61" borderId="1256" applyNumberFormat="0" applyAlignment="0" applyProtection="0"/>
    <xf numFmtId="0" fontId="412" fillId="0" borderId="1410" applyNumberFormat="0" applyFill="0" applyAlignment="0" applyProtection="0">
      <alignment vertical="center"/>
    </xf>
    <xf numFmtId="0" fontId="413" fillId="73" borderId="1255" applyNumberFormat="0" applyAlignment="0" applyProtection="0">
      <alignment vertical="center"/>
    </xf>
    <xf numFmtId="0" fontId="396" fillId="86" borderId="1222" applyNumberFormat="0" applyAlignment="0" applyProtection="0"/>
    <xf numFmtId="0" fontId="20" fillId="0" borderId="1429">
      <alignment horizontal="left" vertical="center"/>
    </xf>
    <xf numFmtId="0" fontId="419" fillId="86" borderId="1545" applyNumberFormat="0" applyAlignment="0" applyProtection="0">
      <alignment vertical="center"/>
    </xf>
    <xf numFmtId="0" fontId="396" fillId="86" borderId="1419" applyNumberFormat="0" applyAlignment="0" applyProtection="0"/>
    <xf numFmtId="3" fontId="9" fillId="2" borderId="1270" applyNumberFormat="0" applyFont="0" applyFill="0" applyBorder="0" applyAlignment="0" applyProtection="0">
      <alignment horizontal="center" vertical="center" wrapText="1"/>
    </xf>
    <xf numFmtId="0" fontId="396" fillId="86" borderId="1391" applyNumberFormat="0" applyAlignment="0" applyProtection="0"/>
    <xf numFmtId="0" fontId="263" fillId="61" borderId="1755" applyNumberFormat="0" applyAlignment="0" applyProtection="0"/>
    <xf numFmtId="0" fontId="20" fillId="0" borderId="1518">
      <alignment horizontal="left" vertical="center"/>
    </xf>
    <xf numFmtId="0" fontId="20" fillId="0" borderId="1491">
      <alignment horizontal="left" vertical="center"/>
    </xf>
    <xf numFmtId="37" fontId="108" fillId="0" borderId="1486" applyAlignment="0"/>
    <xf numFmtId="0" fontId="303" fillId="86" borderId="1103" applyNumberFormat="0" applyAlignment="0" applyProtection="0">
      <alignment vertical="center"/>
    </xf>
    <xf numFmtId="0" fontId="20" fillId="0" borderId="1717">
      <alignment horizontal="left" vertical="center"/>
    </xf>
    <xf numFmtId="0" fontId="413" fillId="73" borderId="1652" applyNumberFormat="0" applyAlignment="0" applyProtection="0">
      <alignment vertical="center"/>
    </xf>
    <xf numFmtId="0" fontId="396" fillId="86" borderId="1785" applyNumberFormat="0" applyAlignment="0" applyProtection="0"/>
    <xf numFmtId="0" fontId="20" fillId="0" borderId="1787">
      <alignment horizontal="left" vertical="center"/>
    </xf>
    <xf numFmtId="0" fontId="298" fillId="73" borderId="1101" applyNumberFormat="0" applyAlignment="0" applyProtection="0">
      <alignment vertical="center"/>
    </xf>
    <xf numFmtId="0" fontId="297" fillId="0" borderId="1098" applyNumberFormat="0" applyFill="0" applyAlignment="0" applyProtection="0">
      <alignment vertical="center"/>
    </xf>
    <xf numFmtId="0" fontId="406" fillId="86" borderId="1425" applyNumberFormat="0" applyAlignment="0" applyProtection="0">
      <alignment vertical="center"/>
    </xf>
    <xf numFmtId="0" fontId="8" fillId="87" borderId="1102" applyNumberFormat="0" applyFont="0" applyAlignment="0" applyProtection="0">
      <alignment vertical="center"/>
    </xf>
    <xf numFmtId="0" fontId="291" fillId="86" borderId="1101" applyNumberFormat="0" applyAlignment="0" applyProtection="0">
      <alignment vertical="center"/>
    </xf>
    <xf numFmtId="0" fontId="396" fillId="86" borderId="1855" applyNumberFormat="0" applyAlignment="0" applyProtection="0"/>
    <xf numFmtId="0" fontId="20" fillId="0" borderId="1640">
      <alignment horizontal="left" vertical="center"/>
    </xf>
    <xf numFmtId="0" fontId="263" fillId="61" borderId="1101" applyNumberFormat="0" applyAlignment="0" applyProtection="0"/>
    <xf numFmtId="0" fontId="396" fillId="86" borderId="1721" applyNumberFormat="0" applyAlignment="0" applyProtection="0"/>
    <xf numFmtId="0" fontId="20" fillId="0" borderId="1243">
      <alignment horizontal="left" vertical="center"/>
    </xf>
    <xf numFmtId="37" fontId="108" fillId="0" borderId="1411" applyAlignment="0"/>
    <xf numFmtId="0" fontId="274" fillId="61" borderId="1489" applyNumberFormat="0" applyAlignment="0" applyProtection="0"/>
    <xf numFmtId="0" fontId="20" fillId="0" borderId="1526">
      <alignment horizontal="left" vertical="center"/>
    </xf>
    <xf numFmtId="0" fontId="20" fillId="0" borderId="1380">
      <alignment horizontal="left" vertical="center"/>
    </xf>
    <xf numFmtId="0" fontId="20" fillId="0" borderId="1400">
      <alignment horizontal="left" vertical="center"/>
    </xf>
    <xf numFmtId="0" fontId="20" fillId="0" borderId="1436">
      <alignment horizontal="left" vertical="center"/>
    </xf>
    <xf numFmtId="37" fontId="108" fillId="0" borderId="1693" applyAlignment="0"/>
    <xf numFmtId="0" fontId="20" fillId="0" borderId="1787">
      <alignment horizontal="left" vertical="center"/>
    </xf>
    <xf numFmtId="0" fontId="377" fillId="86" borderId="1412" applyNumberFormat="0" applyAlignment="0" applyProtection="0"/>
    <xf numFmtId="0" fontId="20" fillId="0" borderId="1393">
      <alignment horizontal="left" vertical="center"/>
    </xf>
    <xf numFmtId="0" fontId="20" fillId="0" borderId="1380">
      <alignment horizontal="left" vertical="center"/>
    </xf>
    <xf numFmtId="0" fontId="8" fillId="52" borderId="1102" applyNumberFormat="0" applyFont="0" applyAlignment="0" applyProtection="0"/>
    <xf numFmtId="0" fontId="274" fillId="61" borderId="1103" applyNumberFormat="0" applyAlignment="0" applyProtection="0"/>
    <xf numFmtId="0" fontId="8" fillId="52" borderId="1102" applyNumberFormat="0" applyFont="0" applyAlignment="0" applyProtection="0"/>
    <xf numFmtId="0" fontId="108" fillId="0" borderId="1097">
      <alignment vertical="justify" wrapText="1"/>
    </xf>
    <xf numFmtId="0" fontId="406" fillId="86" borderId="1101" applyNumberFormat="0" applyAlignment="0" applyProtection="0">
      <alignment vertical="center"/>
    </xf>
    <xf numFmtId="0" fontId="8" fillId="87" borderId="1102" applyNumberFormat="0" applyFont="0" applyAlignment="0" applyProtection="0">
      <alignment vertical="center"/>
    </xf>
    <xf numFmtId="0" fontId="412" fillId="0" borderId="1098" applyNumberFormat="0" applyFill="0" applyAlignment="0" applyProtection="0">
      <alignment vertical="center"/>
    </xf>
    <xf numFmtId="0" fontId="413" fillId="73" borderId="1101" applyNumberFormat="0" applyAlignment="0" applyProtection="0">
      <alignment vertical="center"/>
    </xf>
    <xf numFmtId="0" fontId="419" fillId="86" borderId="1103" applyNumberFormat="0" applyAlignment="0" applyProtection="0">
      <alignment vertical="center"/>
    </xf>
    <xf numFmtId="0" fontId="419" fillId="86" borderId="1121" applyNumberFormat="0" applyAlignment="0" applyProtection="0">
      <alignment vertical="center"/>
    </xf>
    <xf numFmtId="0" fontId="419" fillId="86" borderId="1109" applyNumberFormat="0" applyAlignment="0" applyProtection="0">
      <alignment vertical="center"/>
    </xf>
    <xf numFmtId="0" fontId="413" fillId="73" borderId="1108" applyNumberFormat="0" applyAlignment="0" applyProtection="0">
      <alignment vertical="center"/>
    </xf>
    <xf numFmtId="0" fontId="406" fillId="86" borderId="1108" applyNumberFormat="0" applyAlignment="0" applyProtection="0">
      <alignment vertical="center"/>
    </xf>
    <xf numFmtId="0" fontId="20" fillId="0" borderId="1123">
      <alignment horizontal="left" vertical="center"/>
    </xf>
    <xf numFmtId="0" fontId="20" fillId="0" borderId="1123">
      <alignment horizontal="left" vertical="center"/>
    </xf>
    <xf numFmtId="0" fontId="263" fillId="61" borderId="1108" applyNumberFormat="0" applyAlignment="0" applyProtection="0"/>
    <xf numFmtId="0" fontId="419" fillId="86" borderId="1121" applyNumberFormat="0" applyAlignment="0" applyProtection="0">
      <alignment vertical="center"/>
    </xf>
    <xf numFmtId="37" fontId="108" fillId="0" borderId="1120" applyAlignment="0"/>
    <xf numFmtId="0" fontId="412" fillId="0" borderId="1119" applyNumberFormat="0" applyFill="0" applyAlignment="0" applyProtection="0">
      <alignment vertical="center"/>
    </xf>
    <xf numFmtId="0" fontId="419" fillId="86" borderId="1121" applyNumberFormat="0" applyAlignment="0" applyProtection="0">
      <alignment vertical="center"/>
    </xf>
    <xf numFmtId="0" fontId="108" fillId="0" borderId="1124">
      <alignment vertical="justify" wrapText="1"/>
    </xf>
    <xf numFmtId="0" fontId="274" fillId="61" borderId="1121" applyNumberFormat="0" applyAlignment="0" applyProtection="0"/>
    <xf numFmtId="245" fontId="20" fillId="0" borderId="1123">
      <alignment horizontal="left" vertical="center"/>
    </xf>
    <xf numFmtId="0" fontId="396" fillId="86" borderId="1121" applyNumberFormat="0" applyAlignment="0" applyProtection="0"/>
    <xf numFmtId="0" fontId="20" fillId="0" borderId="1123">
      <alignment horizontal="left" vertical="center"/>
    </xf>
    <xf numFmtId="0" fontId="20" fillId="0" borderId="1123">
      <alignment horizontal="left" vertical="center"/>
    </xf>
    <xf numFmtId="0" fontId="412" fillId="0" borderId="1125" applyNumberFormat="0" applyFill="0" applyAlignment="0" applyProtection="0">
      <alignment vertical="center"/>
    </xf>
    <xf numFmtId="0" fontId="396" fillId="86" borderId="1121" applyNumberFormat="0" applyAlignment="0" applyProtection="0"/>
    <xf numFmtId="3" fontId="9" fillId="2" borderId="1122" applyNumberFormat="0" applyFont="0" applyFill="0" applyBorder="0" applyAlignment="0" applyProtection="0">
      <alignment horizontal="center" vertical="center" wrapText="1"/>
    </xf>
    <xf numFmtId="0" fontId="20" fillId="0" borderId="1117">
      <alignment horizontal="left" vertical="center"/>
    </xf>
    <xf numFmtId="0" fontId="396" fillId="86" borderId="1674" applyNumberFormat="0" applyAlignment="0" applyProtection="0"/>
    <xf numFmtId="0" fontId="419" fillId="86" borderId="1545" applyNumberFormat="0" applyAlignment="0" applyProtection="0">
      <alignment vertical="center"/>
    </xf>
    <xf numFmtId="0" fontId="377" fillId="86" borderId="1762" applyNumberFormat="0" applyAlignment="0" applyProtection="0"/>
    <xf numFmtId="0" fontId="20" fillId="0" borderId="1648">
      <alignment horizontal="left" vertical="center"/>
    </xf>
    <xf numFmtId="0" fontId="20" fillId="0" borderId="1393">
      <alignment horizontal="left" vertical="center"/>
    </xf>
    <xf numFmtId="37" fontId="108" fillId="0" borderId="1377" applyAlignment="0"/>
    <xf numFmtId="245" fontId="20" fillId="0" borderId="1210">
      <alignment horizontal="left" vertical="center"/>
    </xf>
    <xf numFmtId="0" fontId="263" fillId="61" borderId="1412" applyNumberFormat="0" applyAlignment="0" applyProtection="0"/>
    <xf numFmtId="0" fontId="412" fillId="0" borderId="1376" applyNumberFormat="0" applyFill="0" applyAlignment="0" applyProtection="0">
      <alignment vertical="center"/>
    </xf>
    <xf numFmtId="3" fontId="9" fillId="2" borderId="1122" applyNumberFormat="0" applyFont="0" applyFill="0" applyBorder="0" applyAlignment="0" applyProtection="0">
      <alignment horizontal="center" vertical="center" wrapText="1"/>
    </xf>
    <xf numFmtId="0" fontId="20" fillId="0" borderId="1123">
      <alignment horizontal="left" vertical="center"/>
    </xf>
    <xf numFmtId="0" fontId="20" fillId="0" borderId="1123">
      <alignment horizontal="left" vertical="center"/>
    </xf>
    <xf numFmtId="0" fontId="274" fillId="61" borderId="1121" applyNumberFormat="0" applyAlignment="0" applyProtection="0"/>
    <xf numFmtId="0" fontId="20" fillId="0" borderId="1117">
      <alignment horizontal="left" vertical="center"/>
    </xf>
    <xf numFmtId="0" fontId="20" fillId="0" borderId="1117">
      <alignment horizontal="left" vertical="center"/>
    </xf>
    <xf numFmtId="0" fontId="20" fillId="0" borderId="1117">
      <alignment horizontal="left" vertical="center"/>
    </xf>
    <xf numFmtId="0" fontId="20" fillId="0" borderId="1117">
      <alignment horizontal="left" vertical="center"/>
    </xf>
    <xf numFmtId="0" fontId="20" fillId="0" borderId="1117">
      <alignment horizontal="left" vertical="center"/>
    </xf>
    <xf numFmtId="0" fontId="20" fillId="0" borderId="1117">
      <alignment horizontal="left" vertical="center"/>
    </xf>
    <xf numFmtId="0" fontId="274" fillId="61" borderId="1109" applyNumberFormat="0" applyAlignment="0" applyProtection="0"/>
    <xf numFmtId="37" fontId="108" fillId="0" borderId="1120" applyAlignment="0"/>
    <xf numFmtId="0" fontId="406" fillId="86" borderId="1101" applyNumberFormat="0" applyAlignment="0" applyProtection="0">
      <alignment vertical="center"/>
    </xf>
    <xf numFmtId="0" fontId="8" fillId="87" borderId="1102" applyNumberFormat="0" applyFont="0" applyAlignment="0" applyProtection="0">
      <alignment vertical="center"/>
    </xf>
    <xf numFmtId="0" fontId="412" fillId="0" borderId="1098" applyNumberFormat="0" applyFill="0" applyAlignment="0" applyProtection="0">
      <alignment vertical="center"/>
    </xf>
    <xf numFmtId="0" fontId="413" fillId="73" borderId="1101" applyNumberFormat="0" applyAlignment="0" applyProtection="0">
      <alignment vertical="center"/>
    </xf>
    <xf numFmtId="0" fontId="419" fillId="86" borderId="1103" applyNumberFormat="0" applyAlignment="0" applyProtection="0">
      <alignment vertical="center"/>
    </xf>
    <xf numFmtId="3" fontId="9" fillId="2" borderId="1116" applyNumberFormat="0" applyFont="0" applyFill="0" applyBorder="0" applyAlignment="0" applyProtection="0">
      <alignment horizontal="center" vertical="center" wrapText="1"/>
    </xf>
    <xf numFmtId="0" fontId="396" fillId="86" borderId="1115" applyNumberFormat="0" applyAlignment="0" applyProtection="0"/>
    <xf numFmtId="0" fontId="20" fillId="0" borderId="1123">
      <alignment horizontal="left" vertical="center"/>
    </xf>
    <xf numFmtId="0" fontId="396" fillId="86" borderId="1109" applyNumberFormat="0" applyAlignment="0" applyProtection="0"/>
    <xf numFmtId="0" fontId="377" fillId="86" borderId="1108" applyNumberFormat="0" applyAlignment="0" applyProtection="0"/>
    <xf numFmtId="3" fontId="9" fillId="2" borderId="1110" applyNumberFormat="0" applyFont="0" applyFill="0" applyBorder="0" applyAlignment="0" applyProtection="0">
      <alignment horizontal="center" vertical="center" wrapText="1"/>
    </xf>
    <xf numFmtId="0" fontId="274" fillId="61" borderId="1121" applyNumberFormat="0" applyAlignment="0" applyProtection="0"/>
    <xf numFmtId="37" fontId="108" fillId="0" borderId="1107" applyAlignment="0"/>
    <xf numFmtId="37" fontId="108" fillId="0" borderId="1120" applyAlignment="0"/>
    <xf numFmtId="3" fontId="9" fillId="2" borderId="1122" applyNumberFormat="0" applyFont="0" applyFill="0" applyBorder="0" applyAlignment="0" applyProtection="0">
      <alignment horizontal="center" vertical="center" wrapText="1"/>
    </xf>
    <xf numFmtId="0" fontId="396" fillId="86" borderId="1121" applyNumberFormat="0" applyAlignment="0" applyProtection="0"/>
    <xf numFmtId="37" fontId="108" fillId="0" borderId="1099" applyAlignment="0"/>
    <xf numFmtId="3" fontId="9" fillId="2" borderId="1100" applyNumberFormat="0" applyFont="0" applyFill="0" applyBorder="0" applyAlignment="0" applyProtection="0">
      <alignment horizontal="center" vertical="center" wrapText="1"/>
    </xf>
    <xf numFmtId="0" fontId="377" fillId="86" borderId="1101" applyNumberFormat="0" applyAlignment="0" applyProtection="0"/>
    <xf numFmtId="0" fontId="349" fillId="87" borderId="1102" applyNumberFormat="0" applyFont="0" applyAlignment="0" applyProtection="0"/>
    <xf numFmtId="0" fontId="396" fillId="86" borderId="1103" applyNumberFormat="0" applyAlignment="0" applyProtection="0"/>
    <xf numFmtId="37" fontId="108" fillId="0" borderId="1114" applyAlignment="0"/>
    <xf numFmtId="0" fontId="396" fillId="86" borderId="1121" applyNumberFormat="0" applyAlignment="0" applyProtection="0"/>
    <xf numFmtId="37" fontId="108" fillId="0" borderId="1557" applyAlignment="0"/>
    <xf numFmtId="0" fontId="20" fillId="0" borderId="1766">
      <alignment horizontal="left" vertical="center"/>
    </xf>
    <xf numFmtId="0" fontId="349" fillId="87" borderId="1405" applyNumberFormat="0" applyFont="0" applyAlignment="0" applyProtection="0"/>
    <xf numFmtId="0" fontId="396" fillId="86" borderId="1427" applyNumberFormat="0" applyAlignment="0" applyProtection="0"/>
    <xf numFmtId="37" fontId="108" fillId="0" borderId="1636" applyAlignment="0"/>
    <xf numFmtId="37" fontId="108" fillId="0" borderId="1486" applyAlignment="0"/>
    <xf numFmtId="0" fontId="412" fillId="0" borderId="1719" applyNumberFormat="0" applyFill="0" applyAlignment="0" applyProtection="0">
      <alignment vertical="center"/>
    </xf>
    <xf numFmtId="0" fontId="20" fillId="0" borderId="1483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108" fillId="0" borderId="1097">
      <alignment vertical="justify" wrapText="1"/>
    </xf>
    <xf numFmtId="0" fontId="263" fillId="61" borderId="1101" applyNumberFormat="0" applyAlignment="0" applyProtection="0"/>
    <xf numFmtId="245" fontId="20" fillId="0" borderId="1620">
      <alignment horizontal="left" vertical="center"/>
    </xf>
    <xf numFmtId="0" fontId="274" fillId="61" borderId="1103" applyNumberFormat="0" applyAlignment="0" applyProtection="0"/>
    <xf numFmtId="3" fontId="9" fillId="2" borderId="1546" applyNumberFormat="0" applyFont="0" applyFill="0" applyBorder="0" applyAlignment="0" applyProtection="0">
      <alignment horizontal="center" vertical="center" wrapText="1"/>
    </xf>
    <xf numFmtId="0" fontId="8" fillId="52" borderId="1102" applyNumberFormat="0" applyFont="0" applyAlignment="0" applyProtection="0"/>
    <xf numFmtId="245" fontId="20" fillId="0" borderId="1370">
      <alignment horizontal="left" vertical="center"/>
    </xf>
    <xf numFmtId="0" fontId="406" fillId="86" borderId="1101" applyNumberFormat="0" applyAlignment="0" applyProtection="0">
      <alignment vertical="center"/>
    </xf>
    <xf numFmtId="0" fontId="8" fillId="87" borderId="1102" applyNumberFormat="0" applyFont="0" applyAlignment="0" applyProtection="0">
      <alignment vertical="center"/>
    </xf>
    <xf numFmtId="0" fontId="412" fillId="0" borderId="1098" applyNumberFormat="0" applyFill="0" applyAlignment="0" applyProtection="0">
      <alignment vertical="center"/>
    </xf>
    <xf numFmtId="0" fontId="413" fillId="73" borderId="1101" applyNumberFormat="0" applyAlignment="0" applyProtection="0">
      <alignment vertical="center"/>
    </xf>
    <xf numFmtId="0" fontId="419" fillId="86" borderId="1103" applyNumberFormat="0" applyAlignment="0" applyProtection="0">
      <alignment vertical="center"/>
    </xf>
    <xf numFmtId="245" fontId="20" fillId="0" borderId="1104">
      <alignment horizontal="left" vertical="center"/>
    </xf>
    <xf numFmtId="0" fontId="406" fillId="86" borderId="1770" applyNumberFormat="0" applyAlignment="0" applyProtection="0">
      <alignment vertical="center"/>
    </xf>
    <xf numFmtId="37" fontId="108" fillId="0" borderId="1099" applyAlignment="0"/>
    <xf numFmtId="3" fontId="9" fillId="2" borderId="1100" applyNumberFormat="0" applyFont="0" applyFill="0" applyBorder="0" applyAlignment="0" applyProtection="0">
      <alignment horizontal="center" vertical="center" wrapText="1"/>
    </xf>
    <xf numFmtId="0" fontId="377" fillId="86" borderId="1101" applyNumberFormat="0" applyAlignment="0" applyProtection="0"/>
    <xf numFmtId="0" fontId="349" fillId="87" borderId="1102" applyNumberFormat="0" applyFont="0" applyAlignment="0" applyProtection="0"/>
    <xf numFmtId="0" fontId="396" fillId="86" borderId="1103" applyNumberFormat="0" applyAlignment="0" applyProtection="0"/>
    <xf numFmtId="245" fontId="20" fillId="0" borderId="1104">
      <alignment horizontal="left" vertical="center"/>
    </xf>
    <xf numFmtId="0" fontId="108" fillId="0" borderId="1691">
      <alignment vertical="justify" wrapText="1"/>
    </xf>
    <xf numFmtId="3" fontId="9" fillId="2" borderId="1504" applyNumberFormat="0" applyFont="0" applyFill="0" applyBorder="0" applyAlignment="0" applyProtection="0">
      <alignment horizontal="center" vertical="center" wrapText="1"/>
    </xf>
    <xf numFmtId="3" fontId="9" fillId="2" borderId="1435" applyNumberFormat="0" applyFont="0" applyFill="0" applyBorder="0" applyAlignment="0" applyProtection="0">
      <alignment horizontal="center" vertical="center" wrapText="1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245" fontId="20" fillId="0" borderId="1104">
      <alignment horizontal="left" vertical="center"/>
    </xf>
    <xf numFmtId="245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377" fillId="86" borderId="1101" applyNumberFormat="0" applyAlignment="0" applyProtection="0"/>
    <xf numFmtId="0" fontId="349" fillId="87" borderId="1102" applyNumberFormat="0" applyFont="0" applyAlignment="0" applyProtection="0"/>
    <xf numFmtId="0" fontId="396" fillId="86" borderId="1103" applyNumberFormat="0" applyAlignment="0" applyProtection="0"/>
    <xf numFmtId="37" fontId="108" fillId="0" borderId="1099" applyAlignment="0"/>
    <xf numFmtId="0" fontId="20" fillId="0" borderId="1648">
      <alignment horizontal="left" vertical="center"/>
    </xf>
    <xf numFmtId="3" fontId="9" fillId="2" borderId="1100" applyNumberFormat="0" applyFont="0" applyFill="0" applyBorder="0" applyAlignment="0" applyProtection="0">
      <alignment horizontal="center" vertical="center" wrapText="1"/>
    </xf>
    <xf numFmtId="0" fontId="8" fillId="87" borderId="1523" applyNumberFormat="0" applyFont="0" applyAlignment="0" applyProtection="0">
      <alignment vertical="center"/>
    </xf>
    <xf numFmtId="0" fontId="20" fillId="0" borderId="1429">
      <alignment horizontal="left" vertical="center"/>
    </xf>
    <xf numFmtId="37" fontId="108" fillId="0" borderId="1501" applyAlignment="0"/>
    <xf numFmtId="0" fontId="108" fillId="0" borderId="1105">
      <alignment vertical="justify" wrapText="1"/>
    </xf>
    <xf numFmtId="0" fontId="263" fillId="61" borderId="1101" applyNumberFormat="0" applyAlignment="0" applyProtection="0"/>
    <xf numFmtId="0" fontId="377" fillId="86" borderId="1777" applyNumberFormat="0" applyAlignment="0" applyProtection="0"/>
    <xf numFmtId="0" fontId="274" fillId="61" borderId="1103" applyNumberFormat="0" applyAlignment="0" applyProtection="0"/>
    <xf numFmtId="37" fontId="108" fillId="0" borderId="1366" applyAlignment="0"/>
    <xf numFmtId="0" fontId="8" fillId="52" borderId="1102" applyNumberFormat="0" applyFont="0" applyAlignment="0" applyProtection="0"/>
    <xf numFmtId="0" fontId="396" fillId="86" borderId="1368" applyNumberFormat="0" applyAlignment="0" applyProtection="0"/>
    <xf numFmtId="0" fontId="406" fillId="86" borderId="1101" applyNumberFormat="0" applyAlignment="0" applyProtection="0">
      <alignment vertical="center"/>
    </xf>
    <xf numFmtId="0" fontId="8" fillId="87" borderId="1102" applyNumberFormat="0" applyFont="0" applyAlignment="0" applyProtection="0">
      <alignment vertical="center"/>
    </xf>
    <xf numFmtId="0" fontId="412" fillId="0" borderId="1106" applyNumberFormat="0" applyFill="0" applyAlignment="0" applyProtection="0">
      <alignment vertical="center"/>
    </xf>
    <xf numFmtId="0" fontId="413" fillId="73" borderId="1101" applyNumberFormat="0" applyAlignment="0" applyProtection="0">
      <alignment vertical="center"/>
    </xf>
    <xf numFmtId="0" fontId="419" fillId="86" borderId="1103" applyNumberFormat="0" applyAlignment="0" applyProtection="0">
      <alignment vertical="center"/>
    </xf>
    <xf numFmtId="245" fontId="20" fillId="0" borderId="1104">
      <alignment horizontal="left" vertical="center"/>
    </xf>
    <xf numFmtId="0" fontId="377" fillId="86" borderId="1101" applyNumberFormat="0" applyAlignment="0" applyProtection="0"/>
    <xf numFmtId="0" fontId="349" fillId="87" borderId="1102" applyNumberFormat="0" applyFont="0" applyAlignment="0" applyProtection="0"/>
    <xf numFmtId="0" fontId="396" fillId="86" borderId="1103" applyNumberFormat="0" applyAlignment="0" applyProtection="0"/>
    <xf numFmtId="245" fontId="20" fillId="0" borderId="1104">
      <alignment horizontal="left" vertical="center"/>
    </xf>
    <xf numFmtId="0" fontId="8" fillId="52" borderId="1523" applyNumberFormat="0" applyFont="0" applyAlignment="0" applyProtection="0"/>
    <xf numFmtId="0" fontId="413" fillId="73" borderId="1673" applyNumberFormat="0" applyAlignment="0" applyProtection="0">
      <alignment vertical="center"/>
    </xf>
    <xf numFmtId="0" fontId="406" fillId="86" borderId="1397" applyNumberFormat="0" applyAlignment="0" applyProtection="0">
      <alignment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0" fontId="20" fillId="0" borderId="1104">
      <alignment horizontal="left" vertical="center"/>
    </xf>
    <xf numFmtId="245" fontId="20" fillId="0" borderId="1104">
      <alignment horizontal="left" vertical="center"/>
    </xf>
    <xf numFmtId="245" fontId="20" fillId="0" borderId="1104">
      <alignment horizontal="left" vertical="center"/>
    </xf>
    <xf numFmtId="0" fontId="108" fillId="0" borderId="1105">
      <alignment vertical="justify" wrapText="1"/>
    </xf>
    <xf numFmtId="0" fontId="263" fillId="61" borderId="1108" applyNumberFormat="0" applyAlignment="0" applyProtection="0"/>
    <xf numFmtId="0" fontId="274" fillId="61" borderId="1109" applyNumberFormat="0" applyAlignment="0" applyProtection="0"/>
    <xf numFmtId="0" fontId="406" fillId="86" borderId="1108" applyNumberFormat="0" applyAlignment="0" applyProtection="0">
      <alignment vertical="center"/>
    </xf>
    <xf numFmtId="0" fontId="412" fillId="0" borderId="1106" applyNumberFormat="0" applyFill="0" applyAlignment="0" applyProtection="0">
      <alignment vertical="center"/>
    </xf>
    <xf numFmtId="0" fontId="413" fillId="73" borderId="1108" applyNumberFormat="0" applyAlignment="0" applyProtection="0">
      <alignment vertical="center"/>
    </xf>
    <xf numFmtId="0" fontId="419" fillId="86" borderId="1109" applyNumberFormat="0" applyAlignment="0" applyProtection="0">
      <alignment vertical="center"/>
    </xf>
    <xf numFmtId="37" fontId="108" fillId="0" borderId="1107" applyAlignment="0"/>
    <xf numFmtId="3" fontId="9" fillId="2" borderId="1110" applyNumberFormat="0" applyFont="0" applyFill="0" applyBorder="0" applyAlignment="0" applyProtection="0">
      <alignment horizontal="center" vertical="center" wrapText="1"/>
    </xf>
    <xf numFmtId="0" fontId="377" fillId="86" borderId="1108" applyNumberFormat="0" applyAlignment="0" applyProtection="0"/>
    <xf numFmtId="0" fontId="396" fillId="86" borderId="1109" applyNumberFormat="0" applyAlignment="0" applyProtection="0"/>
    <xf numFmtId="0" fontId="20" fillId="0" borderId="1111">
      <alignment horizontal="left" vertical="center"/>
    </xf>
    <xf numFmtId="0" fontId="20" fillId="0" borderId="1111">
      <alignment horizontal="left" vertical="center"/>
    </xf>
    <xf numFmtId="0" fontId="20" fillId="0" borderId="1111">
      <alignment horizontal="left" vertical="center"/>
    </xf>
    <xf numFmtId="0" fontId="20" fillId="0" borderId="1111">
      <alignment horizontal="left" vertical="center"/>
    </xf>
    <xf numFmtId="0" fontId="20" fillId="0" borderId="1111">
      <alignment horizontal="left" vertical="center"/>
    </xf>
    <xf numFmtId="0" fontId="20" fillId="0" borderId="1111">
      <alignment horizontal="left" vertical="center"/>
    </xf>
    <xf numFmtId="0" fontId="20" fillId="0" borderId="1111">
      <alignment horizontal="left" vertical="center"/>
    </xf>
    <xf numFmtId="0" fontId="377" fillId="86" borderId="1108" applyNumberFormat="0" applyAlignment="0" applyProtection="0"/>
    <xf numFmtId="0" fontId="396" fillId="86" borderId="1109" applyNumberFormat="0" applyAlignment="0" applyProtection="0"/>
    <xf numFmtId="37" fontId="108" fillId="0" borderId="1107" applyAlignment="0"/>
    <xf numFmtId="3" fontId="9" fillId="2" borderId="1110" applyNumberFormat="0" applyFont="0" applyFill="0" applyBorder="0" applyAlignment="0" applyProtection="0">
      <alignment horizontal="center" vertical="center" wrapText="1"/>
    </xf>
    <xf numFmtId="0" fontId="108" fillId="0" borderId="1112">
      <alignment vertical="justify" wrapText="1"/>
    </xf>
    <xf numFmtId="0" fontId="263" fillId="61" borderId="1108" applyNumberFormat="0" applyAlignment="0" applyProtection="0"/>
    <xf numFmtId="0" fontId="274" fillId="61" borderId="1109" applyNumberFormat="0" applyAlignment="0" applyProtection="0"/>
    <xf numFmtId="0" fontId="406" fillId="86" borderId="1108" applyNumberFormat="0" applyAlignment="0" applyProtection="0">
      <alignment vertical="center"/>
    </xf>
    <xf numFmtId="0" fontId="412" fillId="0" borderId="1113" applyNumberFormat="0" applyFill="0" applyAlignment="0" applyProtection="0">
      <alignment vertical="center"/>
    </xf>
    <xf numFmtId="0" fontId="413" fillId="73" borderId="1108" applyNumberFormat="0" applyAlignment="0" applyProtection="0">
      <alignment vertical="center"/>
    </xf>
    <xf numFmtId="0" fontId="419" fillId="86" borderId="1109" applyNumberFormat="0" applyAlignment="0" applyProtection="0">
      <alignment vertical="center"/>
    </xf>
    <xf numFmtId="245" fontId="20" fillId="0" borderId="1111">
      <alignment horizontal="left" vertical="center"/>
    </xf>
    <xf numFmtId="0" fontId="377" fillId="86" borderId="1108" applyNumberFormat="0" applyAlignment="0" applyProtection="0"/>
    <xf numFmtId="0" fontId="396" fillId="86" borderId="1109" applyNumberFormat="0" applyAlignment="0" applyProtection="0"/>
    <xf numFmtId="245" fontId="20" fillId="0" borderId="1111">
      <alignment horizontal="left" vertical="center"/>
    </xf>
    <xf numFmtId="0" fontId="20" fillId="0" borderId="1111">
      <alignment horizontal="left" vertical="center"/>
    </xf>
    <xf numFmtId="0" fontId="20" fillId="0" borderId="1111">
      <alignment horizontal="left" vertical="center"/>
    </xf>
    <xf numFmtId="0" fontId="20" fillId="0" borderId="1111">
      <alignment horizontal="left" vertical="center"/>
    </xf>
    <xf numFmtId="0" fontId="20" fillId="0" borderId="1111">
      <alignment horizontal="left" vertical="center"/>
    </xf>
    <xf numFmtId="0" fontId="20" fillId="0" borderId="1111">
      <alignment horizontal="left" vertical="center"/>
    </xf>
    <xf numFmtId="0" fontId="20" fillId="0" borderId="1111">
      <alignment horizontal="left" vertical="center"/>
    </xf>
    <xf numFmtId="0" fontId="20" fillId="0" borderId="1111">
      <alignment horizontal="left" vertical="center"/>
    </xf>
    <xf numFmtId="245" fontId="20" fillId="0" borderId="1111">
      <alignment horizontal="left" vertical="center"/>
    </xf>
    <xf numFmtId="245" fontId="20" fillId="0" borderId="1111">
      <alignment horizontal="left" vertical="center"/>
    </xf>
    <xf numFmtId="0" fontId="108" fillId="0" borderId="1118">
      <alignment vertical="justify" wrapText="1"/>
    </xf>
    <xf numFmtId="0" fontId="274" fillId="61" borderId="1115" applyNumberFormat="0" applyAlignment="0" applyProtection="0"/>
    <xf numFmtId="0" fontId="412" fillId="0" borderId="1119" applyNumberFormat="0" applyFill="0" applyAlignment="0" applyProtection="0">
      <alignment vertical="center"/>
    </xf>
    <xf numFmtId="0" fontId="419" fillId="86" borderId="1115" applyNumberFormat="0" applyAlignment="0" applyProtection="0">
      <alignment vertical="center"/>
    </xf>
    <xf numFmtId="245" fontId="20" fillId="0" borderId="1117">
      <alignment horizontal="left" vertical="center"/>
    </xf>
    <xf numFmtId="0" fontId="396" fillId="86" borderId="1115" applyNumberFormat="0" applyAlignment="0" applyProtection="0"/>
    <xf numFmtId="245" fontId="20" fillId="0" borderId="1117">
      <alignment horizontal="left" vertical="center"/>
    </xf>
    <xf numFmtId="0" fontId="20" fillId="0" borderId="1117">
      <alignment horizontal="left" vertical="center"/>
    </xf>
    <xf numFmtId="0" fontId="20" fillId="0" borderId="1117">
      <alignment horizontal="left" vertical="center"/>
    </xf>
    <xf numFmtId="0" fontId="20" fillId="0" borderId="1117">
      <alignment horizontal="left" vertical="center"/>
    </xf>
    <xf numFmtId="0" fontId="20" fillId="0" borderId="1117">
      <alignment horizontal="left" vertical="center"/>
    </xf>
    <xf numFmtId="0" fontId="20" fillId="0" borderId="1117">
      <alignment horizontal="left" vertical="center"/>
    </xf>
    <xf numFmtId="0" fontId="20" fillId="0" borderId="1117">
      <alignment horizontal="left" vertical="center"/>
    </xf>
    <xf numFmtId="0" fontId="20" fillId="0" borderId="1117">
      <alignment horizontal="left" vertical="center"/>
    </xf>
    <xf numFmtId="245" fontId="20" fillId="0" borderId="1117">
      <alignment horizontal="left" vertical="center"/>
    </xf>
    <xf numFmtId="245" fontId="20" fillId="0" borderId="1117">
      <alignment horizontal="left" vertical="center"/>
    </xf>
    <xf numFmtId="245" fontId="20" fillId="0" borderId="1123">
      <alignment horizontal="left" vertical="center"/>
    </xf>
    <xf numFmtId="0" fontId="20" fillId="0" borderId="1123">
      <alignment horizontal="left" vertical="center"/>
    </xf>
    <xf numFmtId="0" fontId="20" fillId="0" borderId="1123">
      <alignment horizontal="left" vertical="center"/>
    </xf>
    <xf numFmtId="0" fontId="20" fillId="0" borderId="1123">
      <alignment horizontal="left" vertical="center"/>
    </xf>
    <xf numFmtId="0" fontId="20" fillId="0" borderId="1123">
      <alignment horizontal="left" vertical="center"/>
    </xf>
    <xf numFmtId="0" fontId="20" fillId="0" borderId="1123">
      <alignment horizontal="left" vertical="center"/>
    </xf>
    <xf numFmtId="0" fontId="20" fillId="0" borderId="1123">
      <alignment horizontal="left" vertical="center"/>
    </xf>
    <xf numFmtId="0" fontId="20" fillId="0" borderId="1123">
      <alignment horizontal="left" vertical="center"/>
    </xf>
    <xf numFmtId="245" fontId="20" fillId="0" borderId="1123">
      <alignment horizontal="left" vertical="center"/>
    </xf>
    <xf numFmtId="245" fontId="20" fillId="0" borderId="1123">
      <alignment horizontal="left" vertical="center"/>
    </xf>
    <xf numFmtId="3" fontId="9" fillId="2" borderId="1195" applyNumberFormat="0" applyFont="0" applyFill="0" applyBorder="0" applyAlignment="0" applyProtection="0">
      <alignment horizontal="center" vertical="center" wrapText="1"/>
    </xf>
    <xf numFmtId="0" fontId="20" fillId="0" borderId="1251">
      <alignment horizontal="left" vertical="center"/>
    </xf>
    <xf numFmtId="0" fontId="108" fillId="0" borderId="1197">
      <alignment vertical="justify" wrapText="1"/>
    </xf>
    <xf numFmtId="0" fontId="263" fillId="61" borderId="1193" applyNumberFormat="0" applyAlignment="0" applyProtection="0"/>
    <xf numFmtId="0" fontId="274" fillId="61" borderId="1194" applyNumberFormat="0" applyAlignment="0" applyProtection="0"/>
    <xf numFmtId="0" fontId="377" fillId="86" borderId="1247" applyNumberFormat="0" applyAlignment="0" applyProtection="0"/>
    <xf numFmtId="0" fontId="413" fillId="73" borderId="1311" applyNumberFormat="0" applyAlignment="0" applyProtection="0">
      <alignment vertical="center"/>
    </xf>
    <xf numFmtId="0" fontId="406" fillId="86" borderId="1193" applyNumberFormat="0" applyAlignment="0" applyProtection="0">
      <alignment vertical="center"/>
    </xf>
    <xf numFmtId="0" fontId="412" fillId="0" borderId="1198" applyNumberFormat="0" applyFill="0" applyAlignment="0" applyProtection="0">
      <alignment vertical="center"/>
    </xf>
    <xf numFmtId="0" fontId="413" fillId="73" borderId="1193" applyNumberFormat="0" applyAlignment="0" applyProtection="0">
      <alignment vertical="center"/>
    </xf>
    <xf numFmtId="0" fontId="419" fillId="86" borderId="1194" applyNumberFormat="0" applyAlignment="0" applyProtection="0">
      <alignment vertical="center"/>
    </xf>
    <xf numFmtId="245" fontId="20" fillId="0" borderId="1196">
      <alignment horizontal="left" vertical="center"/>
    </xf>
    <xf numFmtId="0" fontId="377" fillId="86" borderId="1193" applyNumberFormat="0" applyAlignment="0" applyProtection="0"/>
    <xf numFmtId="0" fontId="274" fillId="61" borderId="1319" applyNumberFormat="0" applyAlignment="0" applyProtection="0"/>
    <xf numFmtId="0" fontId="396" fillId="86" borderId="1194" applyNumberFormat="0" applyAlignment="0" applyProtection="0"/>
    <xf numFmtId="245" fontId="20" fillId="0" borderId="1196">
      <alignment horizontal="left" vertical="center"/>
    </xf>
    <xf numFmtId="0" fontId="20" fillId="0" borderId="1243">
      <alignment horizontal="left" vertical="center"/>
    </xf>
    <xf numFmtId="0" fontId="20" fillId="0" borderId="1196">
      <alignment horizontal="left" vertical="center"/>
    </xf>
    <xf numFmtId="0" fontId="20" fillId="0" borderId="1196">
      <alignment horizontal="left" vertical="center"/>
    </xf>
    <xf numFmtId="0" fontId="20" fillId="0" borderId="1196">
      <alignment horizontal="left" vertical="center"/>
    </xf>
    <xf numFmtId="0" fontId="20" fillId="0" borderId="1196">
      <alignment horizontal="left" vertical="center"/>
    </xf>
    <xf numFmtId="0" fontId="20" fillId="0" borderId="1196">
      <alignment horizontal="left" vertical="center"/>
    </xf>
    <xf numFmtId="0" fontId="20" fillId="0" borderId="1196">
      <alignment horizontal="left" vertical="center"/>
    </xf>
    <xf numFmtId="0" fontId="20" fillId="0" borderId="1196">
      <alignment horizontal="left" vertical="center"/>
    </xf>
    <xf numFmtId="245" fontId="20" fillId="0" borderId="1196">
      <alignment horizontal="left" vertical="center"/>
    </xf>
    <xf numFmtId="245" fontId="20" fillId="0" borderId="1196">
      <alignment horizontal="left" vertical="center"/>
    </xf>
    <xf numFmtId="0" fontId="412" fillId="0" borderId="1219" applyNumberFormat="0" applyFill="0" applyAlignment="0" applyProtection="0">
      <alignment vertical="center"/>
    </xf>
    <xf numFmtId="0" fontId="108" fillId="0" borderId="1204">
      <alignment vertical="justify" wrapText="1"/>
    </xf>
    <xf numFmtId="0" fontId="263" fillId="61" borderId="1200" applyNumberFormat="0" applyAlignment="0" applyProtection="0"/>
    <xf numFmtId="0" fontId="406" fillId="86" borderId="1255" applyNumberFormat="0" applyAlignment="0" applyProtection="0">
      <alignment vertical="center"/>
    </xf>
    <xf numFmtId="0" fontId="274" fillId="61" borderId="1201" applyNumberFormat="0" applyAlignment="0" applyProtection="0"/>
    <xf numFmtId="0" fontId="406" fillId="86" borderId="1290" applyNumberFormat="0" applyAlignment="0" applyProtection="0">
      <alignment vertical="center"/>
    </xf>
    <xf numFmtId="0" fontId="406" fillId="86" borderId="1200" applyNumberFormat="0" applyAlignment="0" applyProtection="0">
      <alignment vertical="center"/>
    </xf>
    <xf numFmtId="0" fontId="412" fillId="0" borderId="1205" applyNumberFormat="0" applyFill="0" applyAlignment="0" applyProtection="0">
      <alignment vertical="center"/>
    </xf>
    <xf numFmtId="0" fontId="413" fillId="73" borderId="1200" applyNumberFormat="0" applyAlignment="0" applyProtection="0">
      <alignment vertical="center"/>
    </xf>
    <xf numFmtId="0" fontId="419" fillId="86" borderId="1201" applyNumberFormat="0" applyAlignment="0" applyProtection="0">
      <alignment vertical="center"/>
    </xf>
    <xf numFmtId="245" fontId="20" fillId="0" borderId="1203">
      <alignment horizontal="left" vertical="center"/>
    </xf>
    <xf numFmtId="0" fontId="377" fillId="86" borderId="1200" applyNumberFormat="0" applyAlignment="0" applyProtection="0"/>
    <xf numFmtId="0" fontId="396" fillId="86" borderId="1201" applyNumberFormat="0" applyAlignment="0" applyProtection="0"/>
    <xf numFmtId="245" fontId="20" fillId="0" borderId="1203">
      <alignment horizontal="left" vertical="center"/>
    </xf>
    <xf numFmtId="0" fontId="20" fillId="0" borderId="1203">
      <alignment horizontal="left" vertical="center"/>
    </xf>
    <xf numFmtId="0" fontId="20" fillId="0" borderId="1203">
      <alignment horizontal="left" vertical="center"/>
    </xf>
    <xf numFmtId="0" fontId="20" fillId="0" borderId="1203">
      <alignment horizontal="left" vertical="center"/>
    </xf>
    <xf numFmtId="0" fontId="20" fillId="0" borderId="1203">
      <alignment horizontal="left" vertical="center"/>
    </xf>
    <xf numFmtId="0" fontId="20" fillId="0" borderId="1203">
      <alignment horizontal="left" vertical="center"/>
    </xf>
    <xf numFmtId="0" fontId="20" fillId="0" borderId="1203">
      <alignment horizontal="left" vertical="center"/>
    </xf>
    <xf numFmtId="0" fontId="20" fillId="0" borderId="1203">
      <alignment horizontal="left" vertical="center"/>
    </xf>
    <xf numFmtId="245" fontId="20" fillId="0" borderId="1203">
      <alignment horizontal="left" vertical="center"/>
    </xf>
    <xf numFmtId="245" fontId="20" fillId="0" borderId="1203">
      <alignment horizontal="left" vertical="center"/>
    </xf>
    <xf numFmtId="0" fontId="377" fillId="86" borderId="1262" applyNumberFormat="0" applyAlignment="0" applyProtection="0"/>
    <xf numFmtId="0" fontId="263" fillId="61" borderId="1304" applyNumberFormat="0" applyAlignment="0" applyProtection="0"/>
    <xf numFmtId="0" fontId="263" fillId="61" borderId="1247" applyNumberFormat="0" applyAlignment="0" applyProtection="0"/>
    <xf numFmtId="245" fontId="20" fillId="0" borderId="1210">
      <alignment horizontal="left" vertical="center"/>
    </xf>
    <xf numFmtId="0" fontId="108" fillId="0" borderId="1218">
      <alignment vertical="justify" wrapText="1"/>
    </xf>
    <xf numFmtId="0" fontId="263" fillId="61" borderId="1214" applyNumberFormat="0" applyAlignment="0" applyProtection="0"/>
    <xf numFmtId="0" fontId="274" fillId="61" borderId="1215" applyNumberFormat="0" applyAlignment="0" applyProtection="0"/>
    <xf numFmtId="0" fontId="406" fillId="86" borderId="1214" applyNumberFormat="0" applyAlignment="0" applyProtection="0">
      <alignment vertical="center"/>
    </xf>
    <xf numFmtId="0" fontId="412" fillId="0" borderId="1219" applyNumberFormat="0" applyFill="0" applyAlignment="0" applyProtection="0">
      <alignment vertical="center"/>
    </xf>
    <xf numFmtId="0" fontId="413" fillId="73" borderId="1214" applyNumberFormat="0" applyAlignment="0" applyProtection="0">
      <alignment vertical="center"/>
    </xf>
    <xf numFmtId="0" fontId="419" fillId="86" borderId="1215" applyNumberFormat="0" applyAlignment="0" applyProtection="0">
      <alignment vertical="center"/>
    </xf>
    <xf numFmtId="245" fontId="20" fillId="0" borderId="1217">
      <alignment horizontal="left" vertical="center"/>
    </xf>
    <xf numFmtId="0" fontId="377" fillId="86" borderId="1214" applyNumberFormat="0" applyAlignment="0" applyProtection="0"/>
    <xf numFmtId="0" fontId="396" fillId="86" borderId="1215" applyNumberFormat="0" applyAlignment="0" applyProtection="0"/>
    <xf numFmtId="245" fontId="20" fillId="0" borderId="1217">
      <alignment horizontal="left" vertical="center"/>
    </xf>
    <xf numFmtId="0" fontId="20" fillId="0" borderId="1300">
      <alignment horizontal="left" vertical="center"/>
    </xf>
    <xf numFmtId="37" fontId="108" fillId="0" borderId="1281" applyAlignment="0"/>
    <xf numFmtId="0" fontId="20" fillId="0" borderId="1217">
      <alignment horizontal="left" vertical="center"/>
    </xf>
    <xf numFmtId="0" fontId="20" fillId="0" borderId="1217">
      <alignment horizontal="left" vertical="center"/>
    </xf>
    <xf numFmtId="0" fontId="20" fillId="0" borderId="1217">
      <alignment horizontal="left" vertical="center"/>
    </xf>
    <xf numFmtId="0" fontId="20" fillId="0" borderId="1217">
      <alignment horizontal="left" vertical="center"/>
    </xf>
    <xf numFmtId="0" fontId="20" fillId="0" borderId="1217">
      <alignment horizontal="left" vertical="center"/>
    </xf>
    <xf numFmtId="0" fontId="20" fillId="0" borderId="1217">
      <alignment horizontal="left" vertical="center"/>
    </xf>
    <xf numFmtId="0" fontId="20" fillId="0" borderId="1217">
      <alignment horizontal="left" vertical="center"/>
    </xf>
    <xf numFmtId="245" fontId="20" fillId="0" borderId="1217">
      <alignment horizontal="left" vertical="center"/>
    </xf>
    <xf numFmtId="245" fontId="20" fillId="0" borderId="1217">
      <alignment horizontal="left" vertical="center"/>
    </xf>
    <xf numFmtId="0" fontId="108" fillId="0" borderId="1225">
      <alignment vertical="justify" wrapText="1"/>
    </xf>
    <xf numFmtId="0" fontId="263" fillId="61" borderId="1221" applyNumberFormat="0" applyAlignment="0" applyProtection="0"/>
    <xf numFmtId="0" fontId="274" fillId="61" borderId="1222" applyNumberFormat="0" applyAlignment="0" applyProtection="0"/>
    <xf numFmtId="245" fontId="20" fillId="0" borderId="1278">
      <alignment horizontal="left" vertical="center"/>
    </xf>
    <xf numFmtId="3" fontId="9" fillId="2" borderId="1236" applyNumberFormat="0" applyFont="0" applyFill="0" applyBorder="0" applyAlignment="0" applyProtection="0">
      <alignment horizontal="center" vertical="center" wrapText="1"/>
    </xf>
    <xf numFmtId="0" fontId="406" fillId="86" borderId="1221" applyNumberFormat="0" applyAlignment="0" applyProtection="0">
      <alignment vertical="center"/>
    </xf>
    <xf numFmtId="0" fontId="412" fillId="0" borderId="1226" applyNumberFormat="0" applyFill="0" applyAlignment="0" applyProtection="0">
      <alignment vertical="center"/>
    </xf>
    <xf numFmtId="0" fontId="413" fillId="73" borderId="1221" applyNumberFormat="0" applyAlignment="0" applyProtection="0">
      <alignment vertical="center"/>
    </xf>
    <xf numFmtId="0" fontId="419" fillId="86" borderId="1222" applyNumberFormat="0" applyAlignment="0" applyProtection="0">
      <alignment vertical="center"/>
    </xf>
    <xf numFmtId="245" fontId="20" fillId="0" borderId="1224">
      <alignment horizontal="left" vertical="center"/>
    </xf>
    <xf numFmtId="0" fontId="377" fillId="86" borderId="1221" applyNumberFormat="0" applyAlignment="0" applyProtection="0"/>
    <xf numFmtId="0" fontId="396" fillId="86" borderId="1222" applyNumberFormat="0" applyAlignment="0" applyProtection="0"/>
    <xf numFmtId="245" fontId="20" fillId="0" borderId="1224">
      <alignment horizontal="left" vertical="center"/>
    </xf>
    <xf numFmtId="0" fontId="419" fillId="86" borderId="1276" applyNumberFormat="0" applyAlignment="0" applyProtection="0">
      <alignment vertical="center"/>
    </xf>
    <xf numFmtId="0" fontId="377" fillId="86" borderId="1234" applyNumberFormat="0" applyAlignment="0" applyProtection="0"/>
    <xf numFmtId="3" fontId="9" fillId="2" borderId="1264" applyNumberFormat="0" applyFont="0" applyFill="0" applyBorder="0" applyAlignment="0" applyProtection="0">
      <alignment horizontal="center" vertical="center" wrapText="1"/>
    </xf>
    <xf numFmtId="0" fontId="396" fillId="86" borderId="1235" applyNumberFormat="0" applyAlignment="0" applyProtection="0"/>
    <xf numFmtId="0" fontId="349" fillId="87" borderId="1248" applyNumberFormat="0" applyFont="0" applyAlignment="0" applyProtection="0"/>
    <xf numFmtId="0" fontId="20" fillId="0" borderId="1224">
      <alignment horizontal="left" vertical="center"/>
    </xf>
    <xf numFmtId="0" fontId="20" fillId="0" borderId="1224">
      <alignment horizontal="left" vertical="center"/>
    </xf>
    <xf numFmtId="0" fontId="20" fillId="0" borderId="1224">
      <alignment horizontal="left" vertical="center"/>
    </xf>
    <xf numFmtId="0" fontId="20" fillId="0" borderId="1224">
      <alignment horizontal="left" vertical="center"/>
    </xf>
    <xf numFmtId="0" fontId="20" fillId="0" borderId="1224">
      <alignment horizontal="left" vertical="center"/>
    </xf>
    <xf numFmtId="0" fontId="20" fillId="0" borderId="1224">
      <alignment horizontal="left" vertical="center"/>
    </xf>
    <xf numFmtId="0" fontId="20" fillId="0" borderId="1224">
      <alignment horizontal="left" vertical="center"/>
    </xf>
    <xf numFmtId="245" fontId="20" fillId="0" borderId="1224">
      <alignment horizontal="left" vertical="center"/>
    </xf>
    <xf numFmtId="245" fontId="20" fillId="0" borderId="1224">
      <alignment horizontal="left" vertical="center"/>
    </xf>
    <xf numFmtId="0" fontId="20" fillId="0" borderId="1230">
      <alignment horizontal="left" vertical="center"/>
    </xf>
    <xf numFmtId="0" fontId="20" fillId="0" borderId="1230">
      <alignment horizontal="left" vertical="center"/>
    </xf>
    <xf numFmtId="0" fontId="20" fillId="0" borderId="1230">
      <alignment horizontal="left" vertical="center"/>
    </xf>
    <xf numFmtId="0" fontId="20" fillId="0" borderId="1230">
      <alignment horizontal="left" vertical="center"/>
    </xf>
    <xf numFmtId="0" fontId="20" fillId="0" borderId="1230">
      <alignment horizontal="left" vertical="center"/>
    </xf>
    <xf numFmtId="0" fontId="20" fillId="0" borderId="1230">
      <alignment horizontal="left" vertical="center"/>
    </xf>
    <xf numFmtId="0" fontId="20" fillId="0" borderId="1230">
      <alignment horizontal="left" vertical="center"/>
    </xf>
    <xf numFmtId="0" fontId="396" fillId="86" borderId="1228" applyNumberFormat="0" applyAlignment="0" applyProtection="0"/>
    <xf numFmtId="37" fontId="108" fillId="0" borderId="1227" applyAlignment="0"/>
    <xf numFmtId="3" fontId="9" fillId="2" borderId="1229" applyNumberFormat="0" applyFont="0" applyFill="0" applyBorder="0" applyAlignment="0" applyProtection="0">
      <alignment horizontal="center" vertical="center" wrapText="1"/>
    </xf>
    <xf numFmtId="0" fontId="419" fillId="86" borderId="1241" applyNumberFormat="0" applyAlignment="0" applyProtection="0">
      <alignment vertical="center"/>
    </xf>
    <xf numFmtId="0" fontId="108" fillId="0" borderId="1231">
      <alignment vertical="justify" wrapText="1"/>
    </xf>
    <xf numFmtId="0" fontId="274" fillId="61" borderId="1228" applyNumberFormat="0" applyAlignment="0" applyProtection="0"/>
    <xf numFmtId="0" fontId="412" fillId="0" borderId="1232" applyNumberFormat="0" applyFill="0" applyAlignment="0" applyProtection="0">
      <alignment vertical="center"/>
    </xf>
    <xf numFmtId="0" fontId="419" fillId="86" borderId="1228" applyNumberFormat="0" applyAlignment="0" applyProtection="0">
      <alignment vertical="center"/>
    </xf>
    <xf numFmtId="245" fontId="20" fillId="0" borderId="1230">
      <alignment horizontal="left" vertical="center"/>
    </xf>
    <xf numFmtId="0" fontId="20" fillId="0" borderId="1278">
      <alignment horizontal="left" vertical="center"/>
    </xf>
    <xf numFmtId="0" fontId="396" fillId="86" borderId="1228" applyNumberFormat="0" applyAlignment="0" applyProtection="0"/>
    <xf numFmtId="245" fontId="20" fillId="0" borderId="1230">
      <alignment horizontal="left" vertical="center"/>
    </xf>
    <xf numFmtId="0" fontId="413" fillId="73" borderId="1262" applyNumberFormat="0" applyAlignment="0" applyProtection="0">
      <alignment vertical="center"/>
    </xf>
    <xf numFmtId="0" fontId="263" fillId="61" borderId="1311" applyNumberFormat="0" applyAlignment="0" applyProtection="0"/>
    <xf numFmtId="0" fontId="20" fillId="0" borderId="1230">
      <alignment horizontal="left" vertical="center"/>
    </xf>
    <xf numFmtId="0" fontId="20" fillId="0" borderId="1230">
      <alignment horizontal="left" vertical="center"/>
    </xf>
    <xf numFmtId="0" fontId="20" fillId="0" borderId="1230">
      <alignment horizontal="left" vertical="center"/>
    </xf>
    <xf numFmtId="0" fontId="20" fillId="0" borderId="1230">
      <alignment horizontal="left" vertical="center"/>
    </xf>
    <xf numFmtId="0" fontId="20" fillId="0" borderId="1230">
      <alignment horizontal="left" vertical="center"/>
    </xf>
    <xf numFmtId="0" fontId="20" fillId="0" borderId="1230">
      <alignment horizontal="left" vertical="center"/>
    </xf>
    <xf numFmtId="0" fontId="20" fillId="0" borderId="1230">
      <alignment horizontal="left" vertical="center"/>
    </xf>
    <xf numFmtId="245" fontId="20" fillId="0" borderId="1230">
      <alignment horizontal="left" vertical="center"/>
    </xf>
    <xf numFmtId="245" fontId="20" fillId="0" borderId="1230">
      <alignment horizontal="left" vertical="center"/>
    </xf>
    <xf numFmtId="0" fontId="108" fillId="0" borderId="1238">
      <alignment vertical="justify" wrapText="1"/>
    </xf>
    <xf numFmtId="0" fontId="263" fillId="61" borderId="1234" applyNumberFormat="0" applyAlignment="0" applyProtection="0"/>
    <xf numFmtId="0" fontId="274" fillId="61" borderId="1235" applyNumberFormat="0" applyAlignment="0" applyProtection="0"/>
    <xf numFmtId="0" fontId="406" fillId="86" borderId="1234" applyNumberFormat="0" applyAlignment="0" applyProtection="0">
      <alignment vertical="center"/>
    </xf>
    <xf numFmtId="0" fontId="412" fillId="0" borderId="1239" applyNumberFormat="0" applyFill="0" applyAlignment="0" applyProtection="0">
      <alignment vertical="center"/>
    </xf>
    <xf numFmtId="0" fontId="413" fillId="73" borderId="1234" applyNumberFormat="0" applyAlignment="0" applyProtection="0">
      <alignment vertical="center"/>
    </xf>
    <xf numFmtId="0" fontId="419" fillId="86" borderId="1235" applyNumberFormat="0" applyAlignment="0" applyProtection="0">
      <alignment vertical="center"/>
    </xf>
    <xf numFmtId="245" fontId="20" fillId="0" borderId="1237">
      <alignment horizontal="left" vertical="center"/>
    </xf>
    <xf numFmtId="0" fontId="377" fillId="86" borderId="1234" applyNumberFormat="0" applyAlignment="0" applyProtection="0"/>
    <xf numFmtId="0" fontId="396" fillId="86" borderId="1235" applyNumberFormat="0" applyAlignment="0" applyProtection="0"/>
    <xf numFmtId="245" fontId="20" fillId="0" borderId="1237">
      <alignment horizontal="left" vertical="center"/>
    </xf>
    <xf numFmtId="0" fontId="396" fillId="86" borderId="1263" applyNumberFormat="0" applyAlignment="0" applyProtection="0"/>
    <xf numFmtId="0" fontId="20" fillId="0" borderId="1286">
      <alignment horizontal="left" vertical="center"/>
    </xf>
    <xf numFmtId="0" fontId="396" fillId="86" borderId="1249" applyNumberFormat="0" applyAlignment="0" applyProtection="0"/>
    <xf numFmtId="0" fontId="20" fillId="0" borderId="1237">
      <alignment horizontal="left" vertical="center"/>
    </xf>
    <xf numFmtId="0" fontId="20" fillId="0" borderId="1237">
      <alignment horizontal="left" vertical="center"/>
    </xf>
    <xf numFmtId="0" fontId="20" fillId="0" borderId="1237">
      <alignment horizontal="left" vertical="center"/>
    </xf>
    <xf numFmtId="0" fontId="20" fillId="0" borderId="1237">
      <alignment horizontal="left" vertical="center"/>
    </xf>
    <xf numFmtId="0" fontId="20" fillId="0" borderId="1237">
      <alignment horizontal="left" vertical="center"/>
    </xf>
    <xf numFmtId="0" fontId="20" fillId="0" borderId="1237">
      <alignment horizontal="left" vertical="center"/>
    </xf>
    <xf numFmtId="0" fontId="20" fillId="0" borderId="1237">
      <alignment horizontal="left" vertical="center"/>
    </xf>
    <xf numFmtId="245" fontId="20" fillId="0" borderId="1237">
      <alignment horizontal="left" vertical="center"/>
    </xf>
    <xf numFmtId="245" fontId="20" fillId="0" borderId="1237">
      <alignment horizontal="left" vertical="center"/>
    </xf>
    <xf numFmtId="0" fontId="108" fillId="0" borderId="1244">
      <alignment vertical="justify" wrapText="1"/>
    </xf>
    <xf numFmtId="0" fontId="274" fillId="61" borderId="1241" applyNumberFormat="0" applyAlignment="0" applyProtection="0"/>
    <xf numFmtId="0" fontId="419" fillId="86" borderId="1298" applyNumberFormat="0" applyAlignment="0" applyProtection="0">
      <alignment vertical="center"/>
    </xf>
    <xf numFmtId="0" fontId="274" fillId="61" borderId="1305" applyNumberFormat="0" applyAlignment="0" applyProtection="0"/>
    <xf numFmtId="0" fontId="412" fillId="0" borderId="1245" applyNumberFormat="0" applyFill="0" applyAlignment="0" applyProtection="0">
      <alignment vertical="center"/>
    </xf>
    <xf numFmtId="0" fontId="419" fillId="86" borderId="1241" applyNumberFormat="0" applyAlignment="0" applyProtection="0">
      <alignment vertical="center"/>
    </xf>
    <xf numFmtId="245" fontId="20" fillId="0" borderId="1243">
      <alignment horizontal="left" vertical="center"/>
    </xf>
    <xf numFmtId="0" fontId="396" fillId="86" borderId="1241" applyNumberFormat="0" applyAlignment="0" applyProtection="0"/>
    <xf numFmtId="245" fontId="20" fillId="0" borderId="1243">
      <alignment horizontal="left" vertical="center"/>
    </xf>
    <xf numFmtId="0" fontId="20" fillId="0" borderId="1243">
      <alignment horizontal="left" vertical="center"/>
    </xf>
    <xf numFmtId="0" fontId="20" fillId="0" borderId="1243">
      <alignment horizontal="left" vertical="center"/>
    </xf>
    <xf numFmtId="0" fontId="20" fillId="0" borderId="1243">
      <alignment horizontal="left" vertical="center"/>
    </xf>
    <xf numFmtId="0" fontId="20" fillId="0" borderId="1243">
      <alignment horizontal="left" vertical="center"/>
    </xf>
    <xf numFmtId="0" fontId="20" fillId="0" borderId="1243">
      <alignment horizontal="left" vertical="center"/>
    </xf>
    <xf numFmtId="0" fontId="20" fillId="0" borderId="1243">
      <alignment horizontal="left" vertical="center"/>
    </xf>
    <xf numFmtId="0" fontId="20" fillId="0" borderId="1243">
      <alignment horizontal="left" vertical="center"/>
    </xf>
    <xf numFmtId="245" fontId="20" fillId="0" borderId="1243">
      <alignment horizontal="left" vertical="center"/>
    </xf>
    <xf numFmtId="245" fontId="20" fillId="0" borderId="1243">
      <alignment horizontal="left" vertical="center"/>
    </xf>
    <xf numFmtId="0" fontId="8" fillId="52" borderId="1248" applyNumberFormat="0" applyFont="0" applyAlignment="0" applyProtection="0"/>
    <xf numFmtId="0" fontId="406" fillId="86" borderId="1247" applyNumberFormat="0" applyAlignment="0" applyProtection="0">
      <alignment vertical="center"/>
    </xf>
    <xf numFmtId="0" fontId="8" fillId="87" borderId="1248" applyNumberFormat="0" applyFont="0" applyAlignment="0" applyProtection="0">
      <alignment vertical="center"/>
    </xf>
    <xf numFmtId="0" fontId="412" fillId="0" borderId="1253" applyNumberFormat="0" applyFill="0" applyAlignment="0" applyProtection="0">
      <alignment vertical="center"/>
    </xf>
    <xf numFmtId="0" fontId="413" fillId="73" borderId="1247" applyNumberFormat="0" applyAlignment="0" applyProtection="0">
      <alignment vertical="center"/>
    </xf>
    <xf numFmtId="0" fontId="419" fillId="86" borderId="1249" applyNumberFormat="0" applyAlignment="0" applyProtection="0">
      <alignment vertical="center"/>
    </xf>
    <xf numFmtId="245" fontId="20" fillId="0" borderId="1251">
      <alignment horizontal="left" vertical="center"/>
    </xf>
    <xf numFmtId="0" fontId="377" fillId="86" borderId="1247" applyNumberFormat="0" applyAlignment="0" applyProtection="0"/>
    <xf numFmtId="0" fontId="349" fillId="87" borderId="1248" applyNumberFormat="0" applyFont="0" applyAlignment="0" applyProtection="0"/>
    <xf numFmtId="0" fontId="396" fillId="86" borderId="1249" applyNumberFormat="0" applyAlignment="0" applyProtection="0"/>
    <xf numFmtId="245" fontId="20" fillId="0" borderId="1251">
      <alignment horizontal="left" vertical="center"/>
    </xf>
    <xf numFmtId="0" fontId="108" fillId="0" borderId="1272">
      <alignment vertical="justify" wrapText="1"/>
    </xf>
    <xf numFmtId="0" fontId="20" fillId="0" borderId="1251">
      <alignment horizontal="left" vertical="center"/>
    </xf>
    <xf numFmtId="0" fontId="20" fillId="0" borderId="1251">
      <alignment horizontal="left" vertical="center"/>
    </xf>
    <xf numFmtId="0" fontId="20" fillId="0" borderId="1251">
      <alignment horizontal="left" vertical="center"/>
    </xf>
    <xf numFmtId="0" fontId="20" fillId="0" borderId="1251">
      <alignment horizontal="left" vertical="center"/>
    </xf>
    <xf numFmtId="0" fontId="20" fillId="0" borderId="1251">
      <alignment horizontal="left" vertical="center"/>
    </xf>
    <xf numFmtId="0" fontId="20" fillId="0" borderId="1251">
      <alignment horizontal="left" vertical="center"/>
    </xf>
    <xf numFmtId="0" fontId="20" fillId="0" borderId="1251">
      <alignment horizontal="left" vertical="center"/>
    </xf>
    <xf numFmtId="245" fontId="20" fillId="0" borderId="1251">
      <alignment horizontal="left" vertical="center"/>
    </xf>
    <xf numFmtId="245" fontId="20" fillId="0" borderId="1251">
      <alignment horizontal="left" vertical="center"/>
    </xf>
    <xf numFmtId="0" fontId="377" fillId="86" borderId="1255" applyNumberFormat="0" applyAlignment="0" applyProtection="0"/>
    <xf numFmtId="0" fontId="396" fillId="86" borderId="1256" applyNumberFormat="0" applyAlignment="0" applyProtection="0"/>
    <xf numFmtId="37" fontId="108" fillId="0" borderId="1254" applyAlignment="0"/>
    <xf numFmtId="3" fontId="9" fillId="2" borderId="1257" applyNumberFormat="0" applyFont="0" applyFill="0" applyBorder="0" applyAlignment="0" applyProtection="0">
      <alignment horizontal="center" vertical="center" wrapText="1"/>
    </xf>
    <xf numFmtId="0" fontId="108" fillId="0" borderId="1259">
      <alignment vertical="justify" wrapText="1"/>
    </xf>
    <xf numFmtId="0" fontId="263" fillId="61" borderId="1255" applyNumberFormat="0" applyAlignment="0" applyProtection="0"/>
    <xf numFmtId="0" fontId="274" fillId="61" borderId="1256" applyNumberFormat="0" applyAlignment="0" applyProtection="0"/>
    <xf numFmtId="0" fontId="406" fillId="86" borderId="1255" applyNumberFormat="0" applyAlignment="0" applyProtection="0">
      <alignment vertical="center"/>
    </xf>
    <xf numFmtId="0" fontId="412" fillId="0" borderId="1260" applyNumberFormat="0" applyFill="0" applyAlignment="0" applyProtection="0">
      <alignment vertical="center"/>
    </xf>
    <xf numFmtId="0" fontId="413" fillId="73" borderId="1255" applyNumberFormat="0" applyAlignment="0" applyProtection="0">
      <alignment vertical="center"/>
    </xf>
    <xf numFmtId="0" fontId="419" fillId="86" borderId="1256" applyNumberFormat="0" applyAlignment="0" applyProtection="0">
      <alignment vertical="center"/>
    </xf>
    <xf numFmtId="245" fontId="20" fillId="0" borderId="1258">
      <alignment horizontal="left" vertical="center"/>
    </xf>
    <xf numFmtId="0" fontId="377" fillId="86" borderId="1255" applyNumberFormat="0" applyAlignment="0" applyProtection="0"/>
    <xf numFmtId="0" fontId="396" fillId="86" borderId="1256" applyNumberFormat="0" applyAlignment="0" applyProtection="0"/>
    <xf numFmtId="245" fontId="20" fillId="0" borderId="1258">
      <alignment horizontal="left" vertical="center"/>
    </xf>
    <xf numFmtId="0" fontId="8" fillId="52" borderId="1283" applyNumberFormat="0" applyFont="0" applyAlignment="0" applyProtection="0"/>
    <xf numFmtId="0" fontId="20" fillId="0" borderId="1258">
      <alignment horizontal="left" vertical="center"/>
    </xf>
    <xf numFmtId="0" fontId="20" fillId="0" borderId="1258">
      <alignment horizontal="left" vertical="center"/>
    </xf>
    <xf numFmtId="0" fontId="20" fillId="0" borderId="1258">
      <alignment horizontal="left" vertical="center"/>
    </xf>
    <xf numFmtId="0" fontId="20" fillId="0" borderId="1258">
      <alignment horizontal="left" vertical="center"/>
    </xf>
    <xf numFmtId="0" fontId="20" fillId="0" borderId="1258">
      <alignment horizontal="left" vertical="center"/>
    </xf>
    <xf numFmtId="0" fontId="20" fillId="0" borderId="1258">
      <alignment horizontal="left" vertical="center"/>
    </xf>
    <xf numFmtId="0" fontId="20" fillId="0" borderId="1258">
      <alignment horizontal="left" vertical="center"/>
    </xf>
    <xf numFmtId="245" fontId="20" fillId="0" borderId="1258">
      <alignment horizontal="left" vertical="center"/>
    </xf>
    <xf numFmtId="245" fontId="20" fillId="0" borderId="1258">
      <alignment horizontal="left" vertical="center"/>
    </xf>
    <xf numFmtId="0" fontId="108" fillId="0" borderId="1266">
      <alignment vertical="justify" wrapText="1"/>
    </xf>
    <xf numFmtId="0" fontId="263" fillId="61" borderId="1262" applyNumberFormat="0" applyAlignment="0" applyProtection="0"/>
    <xf numFmtId="0" fontId="274" fillId="61" borderId="1263" applyNumberFormat="0" applyAlignment="0" applyProtection="0"/>
    <xf numFmtId="0" fontId="406" fillId="86" borderId="1262" applyNumberFormat="0" applyAlignment="0" applyProtection="0">
      <alignment vertical="center"/>
    </xf>
    <xf numFmtId="0" fontId="412" fillId="0" borderId="1267" applyNumberFormat="0" applyFill="0" applyAlignment="0" applyProtection="0">
      <alignment vertical="center"/>
    </xf>
    <xf numFmtId="0" fontId="413" fillId="73" borderId="1262" applyNumberFormat="0" applyAlignment="0" applyProtection="0">
      <alignment vertical="center"/>
    </xf>
    <xf numFmtId="0" fontId="419" fillId="86" borderId="1263" applyNumberFormat="0" applyAlignment="0" applyProtection="0">
      <alignment vertical="center"/>
    </xf>
    <xf numFmtId="245" fontId="20" fillId="0" borderId="1265">
      <alignment horizontal="left" vertical="center"/>
    </xf>
    <xf numFmtId="0" fontId="377" fillId="86" borderId="1262" applyNumberFormat="0" applyAlignment="0" applyProtection="0"/>
    <xf numFmtId="0" fontId="396" fillId="86" borderId="1263" applyNumberFormat="0" applyAlignment="0" applyProtection="0"/>
    <xf numFmtId="245" fontId="20" fillId="0" borderId="1265">
      <alignment horizontal="left" vertical="center"/>
    </xf>
    <xf numFmtId="37" fontId="108" fillId="0" borderId="1303" applyAlignment="0"/>
    <xf numFmtId="0" fontId="412" fillId="0" borderId="1309" applyNumberFormat="0" applyFill="0" applyAlignment="0" applyProtection="0">
      <alignment vertical="center"/>
    </xf>
    <xf numFmtId="0" fontId="20" fillId="0" borderId="1265">
      <alignment horizontal="left" vertical="center"/>
    </xf>
    <xf numFmtId="0" fontId="20" fillId="0" borderId="1265">
      <alignment horizontal="left" vertical="center"/>
    </xf>
    <xf numFmtId="0" fontId="20" fillId="0" borderId="1265">
      <alignment horizontal="left" vertical="center"/>
    </xf>
    <xf numFmtId="0" fontId="20" fillId="0" borderId="1265">
      <alignment horizontal="left" vertical="center"/>
    </xf>
    <xf numFmtId="0" fontId="20" fillId="0" borderId="1265">
      <alignment horizontal="left" vertical="center"/>
    </xf>
    <xf numFmtId="0" fontId="20" fillId="0" borderId="1265">
      <alignment horizontal="left" vertical="center"/>
    </xf>
    <xf numFmtId="0" fontId="20" fillId="0" borderId="1265">
      <alignment horizontal="left" vertical="center"/>
    </xf>
    <xf numFmtId="245" fontId="20" fillId="0" borderId="1265">
      <alignment horizontal="left" vertical="center"/>
    </xf>
    <xf numFmtId="245" fontId="20" fillId="0" borderId="1265">
      <alignment horizontal="left" vertical="center"/>
    </xf>
    <xf numFmtId="0" fontId="108" fillId="0" borderId="1272">
      <alignment vertical="justify" wrapText="1"/>
    </xf>
    <xf numFmtId="0" fontId="274" fillId="61" borderId="1269" applyNumberFormat="0" applyAlignment="0" applyProtection="0"/>
    <xf numFmtId="0" fontId="396" fillId="86" borderId="1276" applyNumberFormat="0" applyAlignment="0" applyProtection="0"/>
    <xf numFmtId="0" fontId="412" fillId="0" borderId="1273" applyNumberFormat="0" applyFill="0" applyAlignment="0" applyProtection="0">
      <alignment vertical="center"/>
    </xf>
    <xf numFmtId="0" fontId="419" fillId="86" borderId="1269" applyNumberFormat="0" applyAlignment="0" applyProtection="0">
      <alignment vertical="center"/>
    </xf>
    <xf numFmtId="245" fontId="20" fillId="0" borderId="1271">
      <alignment horizontal="left" vertical="center"/>
    </xf>
    <xf numFmtId="0" fontId="396" fillId="86" borderId="1269" applyNumberFormat="0" applyAlignment="0" applyProtection="0"/>
    <xf numFmtId="245" fontId="20" fillId="0" borderId="1271">
      <alignment horizontal="left" vertical="center"/>
    </xf>
    <xf numFmtId="0" fontId="419" fillId="86" borderId="1276" applyNumberFormat="0" applyAlignment="0" applyProtection="0">
      <alignment vertical="center"/>
    </xf>
    <xf numFmtId="0" fontId="20" fillId="0" borderId="1271">
      <alignment horizontal="left" vertical="center"/>
    </xf>
    <xf numFmtId="0" fontId="20" fillId="0" borderId="1271">
      <alignment horizontal="left" vertical="center"/>
    </xf>
    <xf numFmtId="0" fontId="20" fillId="0" borderId="1271">
      <alignment horizontal="left" vertical="center"/>
    </xf>
    <xf numFmtId="0" fontId="20" fillId="0" borderId="1271">
      <alignment horizontal="left" vertical="center"/>
    </xf>
    <xf numFmtId="0" fontId="20" fillId="0" borderId="1271">
      <alignment horizontal="left" vertical="center"/>
    </xf>
    <xf numFmtId="0" fontId="20" fillId="0" borderId="1271">
      <alignment horizontal="left" vertical="center"/>
    </xf>
    <xf numFmtId="0" fontId="20" fillId="0" borderId="1271">
      <alignment horizontal="left" vertical="center"/>
    </xf>
    <xf numFmtId="245" fontId="20" fillId="0" borderId="1271">
      <alignment horizontal="left" vertical="center"/>
    </xf>
    <xf numFmtId="245" fontId="20" fillId="0" borderId="1271">
      <alignment horizontal="left" vertical="center"/>
    </xf>
    <xf numFmtId="0" fontId="20" fillId="0" borderId="1293">
      <alignment horizontal="left" vertical="center"/>
    </xf>
    <xf numFmtId="0" fontId="20" fillId="0" borderId="1278">
      <alignment horizontal="left" vertical="center"/>
    </xf>
    <xf numFmtId="0" fontId="20" fillId="0" borderId="1278">
      <alignment horizontal="left" vertical="center"/>
    </xf>
    <xf numFmtId="0" fontId="20" fillId="0" borderId="1278">
      <alignment horizontal="left" vertical="center"/>
    </xf>
    <xf numFmtId="0" fontId="20" fillId="0" borderId="1278">
      <alignment horizontal="left" vertical="center"/>
    </xf>
    <xf numFmtId="0" fontId="20" fillId="0" borderId="1278">
      <alignment horizontal="left" vertical="center"/>
    </xf>
    <xf numFmtId="245" fontId="20" fillId="0" borderId="1278">
      <alignment horizontal="left" vertical="center"/>
    </xf>
    <xf numFmtId="245" fontId="20" fillId="0" borderId="1278">
      <alignment horizontal="left" vertical="center"/>
    </xf>
    <xf numFmtId="0" fontId="108" fillId="0" borderId="1287">
      <alignment vertical="justify" wrapText="1"/>
    </xf>
    <xf numFmtId="0" fontId="263" fillId="61" borderId="1282" applyNumberFormat="0" applyAlignment="0" applyProtection="0"/>
    <xf numFmtId="0" fontId="274" fillId="61" borderId="1284" applyNumberFormat="0" applyAlignment="0" applyProtection="0"/>
    <xf numFmtId="0" fontId="8" fillId="52" borderId="1283" applyNumberFormat="0" applyFont="0" applyAlignment="0" applyProtection="0"/>
    <xf numFmtId="0" fontId="406" fillId="86" borderId="1282" applyNumberFormat="0" applyAlignment="0" applyProtection="0">
      <alignment vertical="center"/>
    </xf>
    <xf numFmtId="0" fontId="8" fillId="87" borderId="1283" applyNumberFormat="0" applyFont="0" applyAlignment="0" applyProtection="0">
      <alignment vertical="center"/>
    </xf>
    <xf numFmtId="0" fontId="412" fillId="0" borderId="1288" applyNumberFormat="0" applyFill="0" applyAlignment="0" applyProtection="0">
      <alignment vertical="center"/>
    </xf>
    <xf numFmtId="0" fontId="413" fillId="73" borderId="1282" applyNumberFormat="0" applyAlignment="0" applyProtection="0">
      <alignment vertical="center"/>
    </xf>
    <xf numFmtId="0" fontId="419" fillId="86" borderId="1284" applyNumberFormat="0" applyAlignment="0" applyProtection="0">
      <alignment vertical="center"/>
    </xf>
    <xf numFmtId="245" fontId="20" fillId="0" borderId="1286">
      <alignment horizontal="left" vertical="center"/>
    </xf>
    <xf numFmtId="0" fontId="377" fillId="86" borderId="1282" applyNumberFormat="0" applyAlignment="0" applyProtection="0"/>
    <xf numFmtId="0" fontId="349" fillId="87" borderId="1283" applyNumberFormat="0" applyFont="0" applyAlignment="0" applyProtection="0"/>
    <xf numFmtId="0" fontId="396" fillId="86" borderId="1284" applyNumberFormat="0" applyAlignment="0" applyProtection="0"/>
    <xf numFmtId="245" fontId="20" fillId="0" borderId="1286">
      <alignment horizontal="left" vertical="center"/>
    </xf>
    <xf numFmtId="0" fontId="20" fillId="0" borderId="1286">
      <alignment horizontal="left" vertical="center"/>
    </xf>
    <xf numFmtId="0" fontId="20" fillId="0" borderId="1286">
      <alignment horizontal="left" vertical="center"/>
    </xf>
    <xf numFmtId="0" fontId="20" fillId="0" borderId="1286">
      <alignment horizontal="left" vertical="center"/>
    </xf>
    <xf numFmtId="0" fontId="20" fillId="0" borderId="1286">
      <alignment horizontal="left" vertical="center"/>
    </xf>
    <xf numFmtId="0" fontId="20" fillId="0" borderId="1286">
      <alignment horizontal="left" vertical="center"/>
    </xf>
    <xf numFmtId="0" fontId="20" fillId="0" borderId="1286">
      <alignment horizontal="left" vertical="center"/>
    </xf>
    <xf numFmtId="0" fontId="20" fillId="0" borderId="1286">
      <alignment horizontal="left" vertical="center"/>
    </xf>
    <xf numFmtId="245" fontId="20" fillId="0" borderId="1286">
      <alignment horizontal="left" vertical="center"/>
    </xf>
    <xf numFmtId="245" fontId="20" fillId="0" borderId="1286">
      <alignment horizontal="left" vertical="center"/>
    </xf>
    <xf numFmtId="0" fontId="377" fillId="86" borderId="1290" applyNumberFormat="0" applyAlignment="0" applyProtection="0"/>
    <xf numFmtId="0" fontId="396" fillId="86" borderId="1291" applyNumberFormat="0" applyAlignment="0" applyProtection="0"/>
    <xf numFmtId="37" fontId="108" fillId="0" borderId="1289" applyAlignment="0"/>
    <xf numFmtId="3" fontId="9" fillId="2" borderId="1292" applyNumberFormat="0" applyFont="0" applyFill="0" applyBorder="0" applyAlignment="0" applyProtection="0">
      <alignment horizontal="center" vertical="center" wrapText="1"/>
    </xf>
    <xf numFmtId="0" fontId="108" fillId="0" borderId="1294">
      <alignment vertical="justify" wrapText="1"/>
    </xf>
    <xf numFmtId="0" fontId="263" fillId="61" borderId="1290" applyNumberFormat="0" applyAlignment="0" applyProtection="0"/>
    <xf numFmtId="0" fontId="274" fillId="61" borderId="1291" applyNumberFormat="0" applyAlignment="0" applyProtection="0"/>
    <xf numFmtId="0" fontId="406" fillId="86" borderId="1290" applyNumberFormat="0" applyAlignment="0" applyProtection="0">
      <alignment vertical="center"/>
    </xf>
    <xf numFmtId="0" fontId="412" fillId="0" borderId="1295" applyNumberFormat="0" applyFill="0" applyAlignment="0" applyProtection="0">
      <alignment vertical="center"/>
    </xf>
    <xf numFmtId="0" fontId="413" fillId="73" borderId="1290" applyNumberFormat="0" applyAlignment="0" applyProtection="0">
      <alignment vertical="center"/>
    </xf>
    <xf numFmtId="0" fontId="419" fillId="86" borderId="1291" applyNumberFormat="0" applyAlignment="0" applyProtection="0">
      <alignment vertical="center"/>
    </xf>
    <xf numFmtId="245" fontId="20" fillId="0" borderId="1293">
      <alignment horizontal="left" vertical="center"/>
    </xf>
    <xf numFmtId="0" fontId="377" fillId="86" borderId="1290" applyNumberFormat="0" applyAlignment="0" applyProtection="0"/>
    <xf numFmtId="0" fontId="396" fillId="86" borderId="1291" applyNumberFormat="0" applyAlignment="0" applyProtection="0"/>
    <xf numFmtId="245" fontId="20" fillId="0" borderId="1293">
      <alignment horizontal="left" vertical="center"/>
    </xf>
    <xf numFmtId="0" fontId="20" fillId="0" borderId="1293">
      <alignment horizontal="left" vertical="center"/>
    </xf>
    <xf numFmtId="0" fontId="20" fillId="0" borderId="1293">
      <alignment horizontal="left" vertical="center"/>
    </xf>
    <xf numFmtId="0" fontId="20" fillId="0" borderId="1293">
      <alignment horizontal="left" vertical="center"/>
    </xf>
    <xf numFmtId="0" fontId="20" fillId="0" borderId="1293">
      <alignment horizontal="left" vertical="center"/>
    </xf>
    <xf numFmtId="0" fontId="20" fillId="0" borderId="1293">
      <alignment horizontal="left" vertical="center"/>
    </xf>
    <xf numFmtId="0" fontId="20" fillId="0" borderId="1293">
      <alignment horizontal="left" vertical="center"/>
    </xf>
    <xf numFmtId="0" fontId="20" fillId="0" borderId="1293">
      <alignment horizontal="left" vertical="center"/>
    </xf>
    <xf numFmtId="245" fontId="20" fillId="0" borderId="1293">
      <alignment horizontal="left" vertical="center"/>
    </xf>
    <xf numFmtId="245" fontId="20" fillId="0" borderId="1293">
      <alignment horizontal="left" vertical="center"/>
    </xf>
    <xf numFmtId="0" fontId="108" fillId="0" borderId="1301">
      <alignment vertical="justify" wrapText="1"/>
    </xf>
    <xf numFmtId="0" fontId="263" fillId="61" borderId="1297" applyNumberFormat="0" applyAlignment="0" applyProtection="0"/>
    <xf numFmtId="0" fontId="274" fillId="61" borderId="1298" applyNumberFormat="0" applyAlignment="0" applyProtection="0"/>
    <xf numFmtId="0" fontId="406" fillId="86" borderId="1297" applyNumberFormat="0" applyAlignment="0" applyProtection="0">
      <alignment vertical="center"/>
    </xf>
    <xf numFmtId="0" fontId="412" fillId="0" borderId="1302" applyNumberFormat="0" applyFill="0" applyAlignment="0" applyProtection="0">
      <alignment vertical="center"/>
    </xf>
    <xf numFmtId="0" fontId="413" fillId="73" borderId="1297" applyNumberFormat="0" applyAlignment="0" applyProtection="0">
      <alignment vertical="center"/>
    </xf>
    <xf numFmtId="0" fontId="419" fillId="86" borderId="1298" applyNumberFormat="0" applyAlignment="0" applyProtection="0">
      <alignment vertical="center"/>
    </xf>
    <xf numFmtId="245" fontId="20" fillId="0" borderId="1300">
      <alignment horizontal="left" vertical="center"/>
    </xf>
    <xf numFmtId="0" fontId="377" fillId="86" borderId="1297" applyNumberFormat="0" applyAlignment="0" applyProtection="0"/>
    <xf numFmtId="0" fontId="396" fillId="86" borderId="1298" applyNumberFormat="0" applyAlignment="0" applyProtection="0"/>
    <xf numFmtId="245" fontId="20" fillId="0" borderId="1300">
      <alignment horizontal="left" vertical="center"/>
    </xf>
    <xf numFmtId="0" fontId="406" fillId="86" borderId="1311" applyNumberFormat="0" applyAlignment="0" applyProtection="0">
      <alignment vertical="center"/>
    </xf>
    <xf numFmtId="0" fontId="20" fillId="0" borderId="1300">
      <alignment horizontal="left" vertical="center"/>
    </xf>
    <xf numFmtId="0" fontId="20" fillId="0" borderId="1300">
      <alignment horizontal="left" vertical="center"/>
    </xf>
    <xf numFmtId="0" fontId="20" fillId="0" borderId="1300">
      <alignment horizontal="left" vertical="center"/>
    </xf>
    <xf numFmtId="0" fontId="20" fillId="0" borderId="1300">
      <alignment horizontal="left" vertical="center"/>
    </xf>
    <xf numFmtId="0" fontId="20" fillId="0" borderId="1300">
      <alignment horizontal="left" vertical="center"/>
    </xf>
    <xf numFmtId="0" fontId="20" fillId="0" borderId="1300">
      <alignment horizontal="left" vertical="center"/>
    </xf>
    <xf numFmtId="0" fontId="20" fillId="0" borderId="1300">
      <alignment horizontal="left" vertical="center"/>
    </xf>
    <xf numFmtId="245" fontId="20" fillId="0" borderId="1300">
      <alignment horizontal="left" vertical="center"/>
    </xf>
    <xf numFmtId="245" fontId="20" fillId="0" borderId="1300">
      <alignment horizontal="left" vertical="center"/>
    </xf>
    <xf numFmtId="0" fontId="108" fillId="0" borderId="1308">
      <alignment vertical="justify" wrapText="1"/>
    </xf>
    <xf numFmtId="0" fontId="263" fillId="61" borderId="1304" applyNumberFormat="0" applyAlignment="0" applyProtection="0"/>
    <xf numFmtId="0" fontId="274" fillId="61" borderId="1305" applyNumberFormat="0" applyAlignment="0" applyProtection="0"/>
    <xf numFmtId="0" fontId="406" fillId="86" borderId="1304" applyNumberFormat="0" applyAlignment="0" applyProtection="0">
      <alignment vertical="center"/>
    </xf>
    <xf numFmtId="0" fontId="412" fillId="0" borderId="1309" applyNumberFormat="0" applyFill="0" applyAlignment="0" applyProtection="0">
      <alignment vertical="center"/>
    </xf>
    <xf numFmtId="0" fontId="413" fillId="73" borderId="1304" applyNumberFormat="0" applyAlignment="0" applyProtection="0">
      <alignment vertical="center"/>
    </xf>
    <xf numFmtId="0" fontId="419" fillId="86" borderId="1305" applyNumberFormat="0" applyAlignment="0" applyProtection="0">
      <alignment vertical="center"/>
    </xf>
    <xf numFmtId="245" fontId="20" fillId="0" borderId="1307">
      <alignment horizontal="left" vertical="center"/>
    </xf>
    <xf numFmtId="0" fontId="377" fillId="86" borderId="1304" applyNumberFormat="0" applyAlignment="0" applyProtection="0"/>
    <xf numFmtId="0" fontId="396" fillId="86" borderId="1305" applyNumberFormat="0" applyAlignment="0" applyProtection="0"/>
    <xf numFmtId="245" fontId="20" fillId="0" borderId="1307">
      <alignment horizontal="left" vertical="center"/>
    </xf>
    <xf numFmtId="0" fontId="20" fillId="0" borderId="1307">
      <alignment horizontal="left" vertical="center"/>
    </xf>
    <xf numFmtId="0" fontId="20" fillId="0" borderId="1307">
      <alignment horizontal="left" vertical="center"/>
    </xf>
    <xf numFmtId="0" fontId="20" fillId="0" borderId="1307">
      <alignment horizontal="left" vertical="center"/>
    </xf>
    <xf numFmtId="0" fontId="20" fillId="0" borderId="1307">
      <alignment horizontal="left" vertical="center"/>
    </xf>
    <xf numFmtId="0" fontId="20" fillId="0" borderId="1307">
      <alignment horizontal="left" vertical="center"/>
    </xf>
    <xf numFmtId="0" fontId="20" fillId="0" borderId="1307">
      <alignment horizontal="left" vertical="center"/>
    </xf>
    <xf numFmtId="0" fontId="20" fillId="0" borderId="1307">
      <alignment horizontal="left" vertical="center"/>
    </xf>
    <xf numFmtId="245" fontId="20" fillId="0" borderId="1307">
      <alignment horizontal="left" vertical="center"/>
    </xf>
    <xf numFmtId="245" fontId="20" fillId="0" borderId="1307">
      <alignment horizontal="left" vertical="center"/>
    </xf>
    <xf numFmtId="0" fontId="108" fillId="0" borderId="1315">
      <alignment vertical="justify" wrapText="1"/>
    </xf>
    <xf numFmtId="0" fontId="263" fillId="61" borderId="1311" applyNumberFormat="0" applyAlignment="0" applyProtection="0"/>
    <xf numFmtId="0" fontId="274" fillId="61" borderId="1312" applyNumberFormat="0" applyAlignment="0" applyProtection="0"/>
    <xf numFmtId="0" fontId="406" fillId="86" borderId="1311" applyNumberFormat="0" applyAlignment="0" applyProtection="0">
      <alignment vertical="center"/>
    </xf>
    <xf numFmtId="0" fontId="412" fillId="0" borderId="1316" applyNumberFormat="0" applyFill="0" applyAlignment="0" applyProtection="0">
      <alignment vertical="center"/>
    </xf>
    <xf numFmtId="0" fontId="413" fillId="73" borderId="1311" applyNumberFormat="0" applyAlignment="0" applyProtection="0">
      <alignment vertical="center"/>
    </xf>
    <xf numFmtId="0" fontId="419" fillId="86" borderId="1312" applyNumberFormat="0" applyAlignment="0" applyProtection="0">
      <alignment vertical="center"/>
    </xf>
    <xf numFmtId="245" fontId="20" fillId="0" borderId="1314">
      <alignment horizontal="left" vertical="center"/>
    </xf>
    <xf numFmtId="0" fontId="377" fillId="86" borderId="1311" applyNumberFormat="0" applyAlignment="0" applyProtection="0"/>
    <xf numFmtId="0" fontId="396" fillId="86" borderId="1312" applyNumberFormat="0" applyAlignment="0" applyProtection="0"/>
    <xf numFmtId="245" fontId="20" fillId="0" borderId="1314">
      <alignment horizontal="left" vertical="center"/>
    </xf>
    <xf numFmtId="0" fontId="20" fillId="0" borderId="1314">
      <alignment horizontal="left" vertical="center"/>
    </xf>
    <xf numFmtId="0" fontId="20" fillId="0" borderId="1314">
      <alignment horizontal="left" vertical="center"/>
    </xf>
    <xf numFmtId="0" fontId="20" fillId="0" borderId="1314">
      <alignment horizontal="left" vertical="center"/>
    </xf>
    <xf numFmtId="0" fontId="20" fillId="0" borderId="1314">
      <alignment horizontal="left" vertical="center"/>
    </xf>
    <xf numFmtId="0" fontId="20" fillId="0" borderId="1314">
      <alignment horizontal="left" vertical="center"/>
    </xf>
    <xf numFmtId="0" fontId="20" fillId="0" borderId="1314">
      <alignment horizontal="left" vertical="center"/>
    </xf>
    <xf numFmtId="0" fontId="20" fillId="0" borderId="1314">
      <alignment horizontal="left" vertical="center"/>
    </xf>
    <xf numFmtId="245" fontId="20" fillId="0" borderId="1314">
      <alignment horizontal="left" vertical="center"/>
    </xf>
    <xf numFmtId="245" fontId="20" fillId="0" borderId="1314">
      <alignment horizontal="left" vertical="center"/>
    </xf>
    <xf numFmtId="0" fontId="20" fillId="0" borderId="1321">
      <alignment horizontal="left" vertical="center"/>
    </xf>
    <xf numFmtId="0" fontId="20" fillId="0" borderId="1321">
      <alignment horizontal="left" vertical="center"/>
    </xf>
    <xf numFmtId="0" fontId="20" fillId="0" borderId="1321">
      <alignment horizontal="left" vertical="center"/>
    </xf>
    <xf numFmtId="0" fontId="20" fillId="0" borderId="1321">
      <alignment horizontal="left" vertical="center"/>
    </xf>
    <xf numFmtId="0" fontId="20" fillId="0" borderId="1321">
      <alignment horizontal="left" vertical="center"/>
    </xf>
    <xf numFmtId="0" fontId="20" fillId="0" borderId="1321">
      <alignment horizontal="left" vertical="center"/>
    </xf>
    <xf numFmtId="0" fontId="20" fillId="0" borderId="1321">
      <alignment horizontal="left" vertical="center"/>
    </xf>
    <xf numFmtId="0" fontId="377" fillId="86" borderId="1318" applyNumberFormat="0" applyAlignment="0" applyProtection="0"/>
    <xf numFmtId="0" fontId="396" fillId="86" borderId="1319" applyNumberFormat="0" applyAlignment="0" applyProtection="0"/>
    <xf numFmtId="37" fontId="108" fillId="0" borderId="1317" applyAlignment="0"/>
    <xf numFmtId="3" fontId="9" fillId="2" borderId="1320" applyNumberFormat="0" applyFont="0" applyFill="0" applyBorder="0" applyAlignment="0" applyProtection="0">
      <alignment horizontal="center" vertical="center" wrapText="1"/>
    </xf>
    <xf numFmtId="0" fontId="108" fillId="0" borderId="1322">
      <alignment vertical="justify" wrapText="1"/>
    </xf>
    <xf numFmtId="0" fontId="263" fillId="61" borderId="1318" applyNumberFormat="0" applyAlignment="0" applyProtection="0"/>
    <xf numFmtId="0" fontId="274" fillId="61" borderId="1319" applyNumberFormat="0" applyAlignment="0" applyProtection="0"/>
    <xf numFmtId="0" fontId="406" fillId="86" borderId="1318" applyNumberFormat="0" applyAlignment="0" applyProtection="0">
      <alignment vertical="center"/>
    </xf>
    <xf numFmtId="0" fontId="412" fillId="0" borderId="1323" applyNumberFormat="0" applyFill="0" applyAlignment="0" applyProtection="0">
      <alignment vertical="center"/>
    </xf>
    <xf numFmtId="0" fontId="413" fillId="73" borderId="1318" applyNumberFormat="0" applyAlignment="0" applyProtection="0">
      <alignment vertical="center"/>
    </xf>
    <xf numFmtId="0" fontId="419" fillId="86" borderId="1319" applyNumberFormat="0" applyAlignment="0" applyProtection="0">
      <alignment vertical="center"/>
    </xf>
    <xf numFmtId="245" fontId="20" fillId="0" borderId="1321">
      <alignment horizontal="left" vertical="center"/>
    </xf>
    <xf numFmtId="0" fontId="377" fillId="86" borderId="1318" applyNumberFormat="0" applyAlignment="0" applyProtection="0"/>
    <xf numFmtId="0" fontId="396" fillId="86" borderId="1319" applyNumberFormat="0" applyAlignment="0" applyProtection="0"/>
    <xf numFmtId="245" fontId="20" fillId="0" borderId="1321">
      <alignment horizontal="left" vertical="center"/>
    </xf>
    <xf numFmtId="0" fontId="20" fillId="0" borderId="1321">
      <alignment horizontal="left" vertical="center"/>
    </xf>
    <xf numFmtId="0" fontId="20" fillId="0" borderId="1321">
      <alignment horizontal="left" vertical="center"/>
    </xf>
    <xf numFmtId="0" fontId="20" fillId="0" borderId="1321">
      <alignment horizontal="left" vertical="center"/>
    </xf>
    <xf numFmtId="0" fontId="20" fillId="0" borderId="1321">
      <alignment horizontal="left" vertical="center"/>
    </xf>
    <xf numFmtId="0" fontId="20" fillId="0" borderId="1321">
      <alignment horizontal="left" vertical="center"/>
    </xf>
    <xf numFmtId="0" fontId="20" fillId="0" borderId="1321">
      <alignment horizontal="left" vertical="center"/>
    </xf>
    <xf numFmtId="0" fontId="20" fillId="0" borderId="1321">
      <alignment horizontal="left" vertical="center"/>
    </xf>
    <xf numFmtId="245" fontId="20" fillId="0" borderId="1321">
      <alignment horizontal="left" vertical="center"/>
    </xf>
    <xf numFmtId="245" fontId="20" fillId="0" borderId="1321">
      <alignment horizontal="left" vertical="center"/>
    </xf>
    <xf numFmtId="3" fontId="9" fillId="2" borderId="1335" applyNumberFormat="0" applyFont="0" applyFill="0" applyBorder="0" applyAlignment="0" applyProtection="0">
      <alignment horizontal="center" vertical="center" wrapText="1"/>
    </xf>
    <xf numFmtId="37" fontId="108" fillId="0" borderId="1332" applyAlignment="0"/>
    <xf numFmtId="37" fontId="108" fillId="0" borderId="1339" applyAlignment="0"/>
    <xf numFmtId="0" fontId="419" fillId="86" borderId="1334" applyNumberFormat="0" applyAlignment="0" applyProtection="0">
      <alignment vertical="center"/>
    </xf>
    <xf numFmtId="0" fontId="419" fillId="86" borderId="1334" applyNumberFormat="0" applyAlignment="0" applyProtection="0">
      <alignment vertical="center"/>
    </xf>
    <xf numFmtId="0" fontId="413" fillId="73" borderId="1333" applyNumberFormat="0" applyAlignment="0" applyProtection="0">
      <alignment vertical="center"/>
    </xf>
    <xf numFmtId="0" fontId="406" fillId="86" borderId="1333" applyNumberFormat="0" applyAlignment="0" applyProtection="0">
      <alignment vertical="center"/>
    </xf>
    <xf numFmtId="0" fontId="377" fillId="86" borderId="1440" applyNumberFormat="0" applyAlignment="0" applyProtection="0"/>
    <xf numFmtId="0" fontId="413" fillId="73" borderId="1487" applyNumberFormat="0" applyAlignment="0" applyProtection="0">
      <alignment vertical="center"/>
    </xf>
    <xf numFmtId="0" fontId="413" fillId="73" borderId="1515" applyNumberFormat="0" applyAlignment="0" applyProtection="0">
      <alignment vertical="center"/>
    </xf>
    <xf numFmtId="0" fontId="263" fillId="61" borderId="1537" applyNumberFormat="0" applyAlignment="0" applyProtection="0"/>
    <xf numFmtId="0" fontId="413" fillId="73" borderId="1461" applyNumberFormat="0" applyAlignment="0" applyProtection="0">
      <alignment vertical="center"/>
    </xf>
    <xf numFmtId="0" fontId="419" fillId="86" borderId="1455" applyNumberFormat="0" applyAlignment="0" applyProtection="0">
      <alignment vertical="center"/>
    </xf>
    <xf numFmtId="0" fontId="274" fillId="61" borderId="1462" applyNumberFormat="0" applyAlignment="0" applyProtection="0"/>
    <xf numFmtId="0" fontId="413" fillId="73" borderId="1515" applyNumberFormat="0" applyAlignment="0" applyProtection="0">
      <alignment vertical="center"/>
    </xf>
    <xf numFmtId="0" fontId="413" fillId="73" borderId="1333" applyNumberFormat="0" applyAlignment="0" applyProtection="0">
      <alignment vertical="center"/>
    </xf>
    <xf numFmtId="0" fontId="419" fillId="86" borderId="1334" applyNumberFormat="0" applyAlignment="0" applyProtection="0">
      <alignment vertical="center"/>
    </xf>
    <xf numFmtId="0" fontId="108" fillId="0" borderId="1337">
      <alignment vertical="justify" wrapText="1"/>
    </xf>
    <xf numFmtId="0" fontId="412" fillId="0" borderId="1338" applyNumberFormat="0" applyFill="0" applyAlignment="0" applyProtection="0">
      <alignment vertical="center"/>
    </xf>
    <xf numFmtId="0" fontId="412" fillId="0" borderId="1622" applyNumberFormat="0" applyFill="0" applyAlignment="0" applyProtection="0">
      <alignment vertical="center"/>
    </xf>
    <xf numFmtId="0" fontId="406" fillId="86" borderId="1522" applyNumberFormat="0" applyAlignment="0" applyProtection="0">
      <alignment vertical="center"/>
    </xf>
    <xf numFmtId="0" fontId="350" fillId="79" borderId="0" applyNumberFormat="0" applyBorder="0" applyAlignment="0" applyProtection="0"/>
    <xf numFmtId="0" fontId="263" fillId="61" borderId="1325" applyNumberFormat="0" applyAlignment="0" applyProtection="0"/>
    <xf numFmtId="0" fontId="274" fillId="61" borderId="1327" applyNumberFormat="0" applyAlignment="0" applyProtection="0"/>
    <xf numFmtId="245" fontId="20" fillId="0" borderId="1511">
      <alignment horizontal="left" vertical="center"/>
    </xf>
    <xf numFmtId="3" fontId="9" fillId="2" borderId="1654" applyNumberFormat="0" applyFont="0" applyFill="0" applyBorder="0" applyAlignment="0" applyProtection="0">
      <alignment horizontal="center" vertical="center" wrapText="1"/>
    </xf>
    <xf numFmtId="0" fontId="8" fillId="52" borderId="1326" applyNumberFormat="0" applyFont="0" applyAlignment="0" applyProtection="0"/>
    <xf numFmtId="0" fontId="274" fillId="61" borderId="1334" applyNumberFormat="0" applyAlignment="0" applyProtection="0"/>
    <xf numFmtId="0" fontId="413" fillId="73" borderId="1522" applyNumberFormat="0" applyAlignment="0" applyProtection="0">
      <alignment vertical="center"/>
    </xf>
    <xf numFmtId="0" fontId="413" fillId="73" borderId="1333" applyNumberFormat="0" applyAlignment="0" applyProtection="0">
      <alignment vertical="center"/>
    </xf>
    <xf numFmtId="0" fontId="406" fillId="86" borderId="1333" applyNumberFormat="0" applyAlignment="0" applyProtection="0">
      <alignment vertical="center"/>
    </xf>
    <xf numFmtId="0" fontId="274" fillId="61" borderId="1334" applyNumberFormat="0" applyAlignment="0" applyProtection="0"/>
    <xf numFmtId="0" fontId="263" fillId="61" borderId="1333" applyNumberFormat="0" applyAlignment="0" applyProtection="0"/>
    <xf numFmtId="0" fontId="377" fillId="86" borderId="1333" applyNumberFormat="0" applyAlignment="0" applyProtection="0"/>
    <xf numFmtId="0" fontId="274" fillId="61" borderId="1334" applyNumberFormat="0" applyAlignment="0" applyProtection="0"/>
    <xf numFmtId="0" fontId="263" fillId="61" borderId="1333" applyNumberFormat="0" applyAlignment="0" applyProtection="0"/>
    <xf numFmtId="0" fontId="406" fillId="86" borderId="1325" applyNumberFormat="0" applyAlignment="0" applyProtection="0">
      <alignment vertical="center"/>
    </xf>
    <xf numFmtId="0" fontId="8" fillId="87" borderId="1326" applyNumberFormat="0" applyFont="0" applyAlignment="0" applyProtection="0">
      <alignment vertical="center"/>
    </xf>
    <xf numFmtId="0" fontId="413" fillId="73" borderId="1325" applyNumberFormat="0" applyAlignment="0" applyProtection="0">
      <alignment vertical="center"/>
    </xf>
    <xf numFmtId="0" fontId="419" fillId="86" borderId="1327" applyNumberFormat="0" applyAlignment="0" applyProtection="0">
      <alignment vertical="center"/>
    </xf>
    <xf numFmtId="0" fontId="377" fillId="86" borderId="1333" applyNumberFormat="0" applyAlignment="0" applyProtection="0"/>
    <xf numFmtId="0" fontId="263" fillId="61" borderId="1333" applyNumberFormat="0" applyAlignment="0" applyProtection="0"/>
    <xf numFmtId="0" fontId="396" fillId="86" borderId="1334" applyNumberFormat="0" applyAlignment="0" applyProtection="0"/>
    <xf numFmtId="0" fontId="377" fillId="86" borderId="1333" applyNumberFormat="0" applyAlignment="0" applyProtection="0"/>
    <xf numFmtId="3" fontId="9" fillId="2" borderId="1335" applyNumberFormat="0" applyFont="0" applyFill="0" applyBorder="0" applyAlignment="0" applyProtection="0">
      <alignment horizontal="center" vertical="center" wrapText="1"/>
    </xf>
    <xf numFmtId="37" fontId="108" fillId="0" borderId="1339" applyAlignment="0"/>
    <xf numFmtId="37" fontId="108" fillId="0" borderId="1324" applyAlignment="0"/>
    <xf numFmtId="0" fontId="406" fillId="86" borderId="1333" applyNumberFormat="0" applyAlignment="0" applyProtection="0">
      <alignment vertical="center"/>
    </xf>
    <xf numFmtId="3" fontId="9" fillId="2" borderId="1328" applyNumberFormat="0" applyFont="0" applyFill="0" applyBorder="0" applyAlignment="0" applyProtection="0">
      <alignment horizontal="center" vertical="center" wrapText="1"/>
    </xf>
    <xf numFmtId="0" fontId="377" fillId="86" borderId="1325" applyNumberFormat="0" applyAlignment="0" applyProtection="0"/>
    <xf numFmtId="0" fontId="349" fillId="87" borderId="1326" applyNumberFormat="0" applyFont="0" applyAlignment="0" applyProtection="0"/>
    <xf numFmtId="0" fontId="396" fillId="86" borderId="1327" applyNumberFormat="0" applyAlignment="0" applyProtection="0"/>
    <xf numFmtId="3" fontId="9" fillId="2" borderId="1335" applyNumberFormat="0" applyFont="0" applyFill="0" applyBorder="0" applyAlignment="0" applyProtection="0">
      <alignment horizontal="center" vertical="center" wrapText="1"/>
    </xf>
    <xf numFmtId="0" fontId="396" fillId="86" borderId="1334" applyNumberFormat="0" applyAlignment="0" applyProtection="0"/>
    <xf numFmtId="0" fontId="396" fillId="86" borderId="1334" applyNumberFormat="0" applyAlignment="0" applyProtection="0"/>
    <xf numFmtId="0" fontId="419" fillId="86" borderId="1674" applyNumberFormat="0" applyAlignment="0" applyProtection="0">
      <alignment vertical="center"/>
    </xf>
    <xf numFmtId="0" fontId="274" fillId="61" borderId="1618" applyNumberFormat="0" applyAlignment="0" applyProtection="0"/>
    <xf numFmtId="0" fontId="108" fillId="0" borderId="1759">
      <alignment vertical="justify" wrapText="1"/>
    </xf>
    <xf numFmtId="0" fontId="263" fillId="61" borderId="1714" applyNumberFormat="0" applyAlignment="0" applyProtection="0"/>
    <xf numFmtId="0" fontId="20" fillId="0" borderId="1314">
      <alignment horizontal="left" vertical="center"/>
    </xf>
    <xf numFmtId="0" fontId="20" fillId="0" borderId="1314">
      <alignment horizontal="left" vertical="center"/>
    </xf>
    <xf numFmtId="0" fontId="20" fillId="0" borderId="1314">
      <alignment horizontal="left" vertical="center"/>
    </xf>
    <xf numFmtId="0" fontId="20" fillId="0" borderId="1314">
      <alignment horizontal="left" vertical="center"/>
    </xf>
    <xf numFmtId="0" fontId="20" fillId="0" borderId="1314">
      <alignment horizontal="left" vertical="center"/>
    </xf>
    <xf numFmtId="0" fontId="20" fillId="0" borderId="1314">
      <alignment horizontal="left" vertical="center"/>
    </xf>
    <xf numFmtId="0" fontId="20" fillId="0" borderId="1314">
      <alignment horizontal="left" vertical="center"/>
    </xf>
    <xf numFmtId="0" fontId="108" fillId="0" borderId="1315">
      <alignment vertical="justify" wrapText="1"/>
    </xf>
    <xf numFmtId="0" fontId="263" fillId="61" borderId="1325" applyNumberFormat="0" applyAlignment="0" applyProtection="0"/>
    <xf numFmtId="0" fontId="274" fillId="61" borderId="1327" applyNumberFormat="0" applyAlignment="0" applyProtection="0"/>
    <xf numFmtId="0" fontId="350" fillId="84" borderId="0" applyNumberFormat="0" applyBorder="0" applyAlignment="0" applyProtection="0"/>
    <xf numFmtId="0" fontId="8" fillId="52" borderId="1326" applyNumberFormat="0" applyFont="0" applyAlignment="0" applyProtection="0"/>
    <xf numFmtId="0" fontId="274" fillId="61" borderId="1608" applyNumberFormat="0" applyAlignment="0" applyProtection="0"/>
    <xf numFmtId="0" fontId="406" fillId="86" borderId="1325" applyNumberFormat="0" applyAlignment="0" applyProtection="0">
      <alignment vertical="center"/>
    </xf>
    <xf numFmtId="0" fontId="8" fillId="87" borderId="1326" applyNumberFormat="0" applyFont="0" applyAlignment="0" applyProtection="0">
      <alignment vertical="center"/>
    </xf>
    <xf numFmtId="0" fontId="412" fillId="0" borderId="1323" applyNumberFormat="0" applyFill="0" applyAlignment="0" applyProtection="0">
      <alignment vertical="center"/>
    </xf>
    <xf numFmtId="0" fontId="413" fillId="73" borderId="1325" applyNumberFormat="0" applyAlignment="0" applyProtection="0">
      <alignment vertical="center"/>
    </xf>
    <xf numFmtId="0" fontId="419" fillId="86" borderId="1327" applyNumberFormat="0" applyAlignment="0" applyProtection="0">
      <alignment vertical="center"/>
    </xf>
    <xf numFmtId="245" fontId="20" fillId="0" borderId="1314">
      <alignment horizontal="left" vertical="center"/>
    </xf>
    <xf numFmtId="37" fontId="108" fillId="0" borderId="1324" applyAlignment="0"/>
    <xf numFmtId="3" fontId="9" fillId="2" borderId="1328" applyNumberFormat="0" applyFont="0" applyFill="0" applyBorder="0" applyAlignment="0" applyProtection="0">
      <alignment horizontal="center" vertical="center" wrapText="1"/>
    </xf>
    <xf numFmtId="0" fontId="377" fillId="86" borderId="1325" applyNumberFormat="0" applyAlignment="0" applyProtection="0"/>
    <xf numFmtId="0" fontId="349" fillId="87" borderId="1326" applyNumberFormat="0" applyFont="0" applyAlignment="0" applyProtection="0"/>
    <xf numFmtId="0" fontId="396" fillId="86" borderId="1327" applyNumberFormat="0" applyAlignment="0" applyProtection="0"/>
    <xf numFmtId="245" fontId="20" fillId="0" borderId="1314">
      <alignment horizontal="left" vertical="center"/>
    </xf>
    <xf numFmtId="0" fontId="406" fillId="86" borderId="1755" applyNumberFormat="0" applyAlignment="0" applyProtection="0">
      <alignment vertical="center"/>
    </xf>
    <xf numFmtId="0" fontId="350" fillId="83" borderId="0" applyNumberFormat="0" applyBorder="0" applyAlignment="0" applyProtection="0"/>
    <xf numFmtId="0" fontId="350" fillId="79" borderId="0" applyNumberFormat="0" applyBorder="0" applyAlignment="0" applyProtection="0"/>
    <xf numFmtId="0" fontId="20" fillId="0" borderId="1661">
      <alignment horizontal="left" vertical="center"/>
    </xf>
    <xf numFmtId="0" fontId="20" fillId="0" borderId="1329">
      <alignment horizontal="left" vertical="center"/>
    </xf>
    <xf numFmtId="0" fontId="20" fillId="0" borderId="1329">
      <alignment horizontal="left" vertical="center"/>
    </xf>
    <xf numFmtId="0" fontId="20" fillId="0" borderId="1329">
      <alignment horizontal="left" vertical="center"/>
    </xf>
    <xf numFmtId="0" fontId="20" fillId="0" borderId="1329">
      <alignment horizontal="left" vertical="center"/>
    </xf>
    <xf numFmtId="0" fontId="20" fillId="0" borderId="1329">
      <alignment horizontal="left" vertical="center"/>
    </xf>
    <xf numFmtId="0" fontId="20" fillId="0" borderId="1329">
      <alignment horizontal="left" vertical="center"/>
    </xf>
    <xf numFmtId="0" fontId="20" fillId="0" borderId="1329">
      <alignment horizontal="left" vertical="center"/>
    </xf>
    <xf numFmtId="0" fontId="377" fillId="86" borderId="1325" applyNumberFormat="0" applyAlignment="0" applyProtection="0"/>
    <xf numFmtId="0" fontId="349" fillId="87" borderId="1326" applyNumberFormat="0" applyFont="0" applyAlignment="0" applyProtection="0"/>
    <xf numFmtId="0" fontId="396" fillId="86" borderId="1327" applyNumberFormat="0" applyAlignment="0" applyProtection="0"/>
    <xf numFmtId="37" fontId="108" fillId="0" borderId="1324" applyAlignment="0"/>
    <xf numFmtId="3" fontId="9" fillId="2" borderId="1328" applyNumberFormat="0" applyFont="0" applyFill="0" applyBorder="0" applyAlignment="0" applyProtection="0">
      <alignment horizontal="center" vertical="center" wrapText="1"/>
    </xf>
    <xf numFmtId="0" fontId="20" fillId="0" borderId="1751">
      <alignment horizontal="left" vertical="center"/>
    </xf>
    <xf numFmtId="0" fontId="108" fillId="0" borderId="1330">
      <alignment vertical="justify" wrapText="1"/>
    </xf>
    <xf numFmtId="0" fontId="263" fillId="61" borderId="1325" applyNumberFormat="0" applyAlignment="0" applyProtection="0"/>
    <xf numFmtId="0" fontId="274" fillId="61" borderId="1327" applyNumberFormat="0" applyAlignment="0" applyProtection="0"/>
    <xf numFmtId="0" fontId="20" fillId="0" borderId="1690">
      <alignment horizontal="left" vertical="center"/>
    </xf>
    <xf numFmtId="0" fontId="8" fillId="52" borderId="1326" applyNumberFormat="0" applyFont="0" applyAlignment="0" applyProtection="0"/>
    <xf numFmtId="0" fontId="8" fillId="87" borderId="1607" applyNumberFormat="0" applyFont="0" applyAlignment="0" applyProtection="0">
      <alignment vertical="center"/>
    </xf>
    <xf numFmtId="0" fontId="406" fillId="86" borderId="1325" applyNumberFormat="0" applyAlignment="0" applyProtection="0">
      <alignment vertical="center"/>
    </xf>
    <xf numFmtId="0" fontId="8" fillId="87" borderId="1326" applyNumberFormat="0" applyFont="0" applyAlignment="0" applyProtection="0">
      <alignment vertical="center"/>
    </xf>
    <xf numFmtId="0" fontId="412" fillId="0" borderId="1331" applyNumberFormat="0" applyFill="0" applyAlignment="0" applyProtection="0">
      <alignment vertical="center"/>
    </xf>
    <xf numFmtId="0" fontId="413" fillId="73" borderId="1325" applyNumberFormat="0" applyAlignment="0" applyProtection="0">
      <alignment vertical="center"/>
    </xf>
    <xf numFmtId="0" fontId="419" fillId="86" borderId="1327" applyNumberFormat="0" applyAlignment="0" applyProtection="0">
      <alignment vertical="center"/>
    </xf>
    <xf numFmtId="245" fontId="20" fillId="0" borderId="1329">
      <alignment horizontal="left" vertical="center"/>
    </xf>
    <xf numFmtId="0" fontId="377" fillId="86" borderId="1325" applyNumberFormat="0" applyAlignment="0" applyProtection="0"/>
    <xf numFmtId="0" fontId="349" fillId="87" borderId="1326" applyNumberFormat="0" applyFont="0" applyAlignment="0" applyProtection="0"/>
    <xf numFmtId="0" fontId="396" fillId="86" borderId="1327" applyNumberFormat="0" applyAlignment="0" applyProtection="0"/>
    <xf numFmtId="245" fontId="20" fillId="0" borderId="1329">
      <alignment horizontal="left" vertical="center"/>
    </xf>
    <xf numFmtId="0" fontId="350" fillId="80" borderId="0" applyNumberFormat="0" applyBorder="0" applyAlignment="0" applyProtection="0"/>
    <xf numFmtId="3" fontId="9" fillId="2" borderId="1675" applyNumberFormat="0" applyFont="0" applyFill="0" applyBorder="0" applyAlignment="0" applyProtection="0">
      <alignment horizontal="center" vertical="center" wrapText="1"/>
    </xf>
    <xf numFmtId="0" fontId="20" fillId="0" borderId="1329">
      <alignment horizontal="left" vertical="center"/>
    </xf>
    <xf numFmtId="0" fontId="20" fillId="0" borderId="1329">
      <alignment horizontal="left" vertical="center"/>
    </xf>
    <xf numFmtId="0" fontId="20" fillId="0" borderId="1329">
      <alignment horizontal="left" vertical="center"/>
    </xf>
    <xf numFmtId="0" fontId="20" fillId="0" borderId="1329">
      <alignment horizontal="left" vertical="center"/>
    </xf>
    <xf numFmtId="0" fontId="20" fillId="0" borderId="1329">
      <alignment horizontal="left" vertical="center"/>
    </xf>
    <xf numFmtId="0" fontId="20" fillId="0" borderId="1329">
      <alignment horizontal="left" vertical="center"/>
    </xf>
    <xf numFmtId="0" fontId="20" fillId="0" borderId="1329">
      <alignment horizontal="left" vertical="center"/>
    </xf>
    <xf numFmtId="245" fontId="20" fillId="0" borderId="1329">
      <alignment horizontal="left" vertical="center"/>
    </xf>
    <xf numFmtId="245" fontId="20" fillId="0" borderId="1329">
      <alignment horizontal="left" vertical="center"/>
    </xf>
    <xf numFmtId="0" fontId="263" fillId="61" borderId="1333" applyNumberFormat="0" applyAlignment="0" applyProtection="0"/>
    <xf numFmtId="0" fontId="274" fillId="61" borderId="1334" applyNumberFormat="0" applyAlignment="0" applyProtection="0"/>
    <xf numFmtId="0" fontId="406" fillId="86" borderId="1333" applyNumberFormat="0" applyAlignment="0" applyProtection="0">
      <alignment vertical="center"/>
    </xf>
    <xf numFmtId="0" fontId="412" fillId="0" borderId="1331" applyNumberFormat="0" applyFill="0" applyAlignment="0" applyProtection="0">
      <alignment vertical="center"/>
    </xf>
    <xf numFmtId="0" fontId="413" fillId="73" borderId="1333" applyNumberFormat="0" applyAlignment="0" applyProtection="0">
      <alignment vertical="center"/>
    </xf>
    <xf numFmtId="0" fontId="419" fillId="86" borderId="1334" applyNumberFormat="0" applyAlignment="0" applyProtection="0">
      <alignment vertical="center"/>
    </xf>
    <xf numFmtId="37" fontId="108" fillId="0" borderId="1332" applyAlignment="0"/>
    <xf numFmtId="3" fontId="9" fillId="2" borderId="1335" applyNumberFormat="0" applyFont="0" applyFill="0" applyBorder="0" applyAlignment="0" applyProtection="0">
      <alignment horizontal="center" vertical="center" wrapText="1"/>
    </xf>
    <xf numFmtId="0" fontId="377" fillId="86" borderId="1333" applyNumberFormat="0" applyAlignment="0" applyProtection="0"/>
    <xf numFmtId="0" fontId="396" fillId="86" borderId="1334" applyNumberFormat="0" applyAlignment="0" applyProtection="0"/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377" fillId="86" borderId="1333" applyNumberFormat="0" applyAlignment="0" applyProtection="0"/>
    <xf numFmtId="0" fontId="396" fillId="86" borderId="1334" applyNumberFormat="0" applyAlignment="0" applyProtection="0"/>
    <xf numFmtId="37" fontId="108" fillId="0" borderId="1332" applyAlignment="0"/>
    <xf numFmtId="3" fontId="9" fillId="2" borderId="1335" applyNumberFormat="0" applyFont="0" applyFill="0" applyBorder="0" applyAlignment="0" applyProtection="0">
      <alignment horizontal="center" vertical="center" wrapText="1"/>
    </xf>
    <xf numFmtId="0" fontId="108" fillId="0" borderId="1337">
      <alignment vertical="justify" wrapText="1"/>
    </xf>
    <xf numFmtId="0" fontId="263" fillId="61" borderId="1333" applyNumberFormat="0" applyAlignment="0" applyProtection="0"/>
    <xf numFmtId="0" fontId="274" fillId="61" borderId="1334" applyNumberFormat="0" applyAlignment="0" applyProtection="0"/>
    <xf numFmtId="0" fontId="406" fillId="86" borderId="1333" applyNumberFormat="0" applyAlignment="0" applyProtection="0">
      <alignment vertical="center"/>
    </xf>
    <xf numFmtId="0" fontId="412" fillId="0" borderId="1338" applyNumberFormat="0" applyFill="0" applyAlignment="0" applyProtection="0">
      <alignment vertical="center"/>
    </xf>
    <xf numFmtId="0" fontId="413" fillId="73" borderId="1333" applyNumberFormat="0" applyAlignment="0" applyProtection="0">
      <alignment vertical="center"/>
    </xf>
    <xf numFmtId="0" fontId="419" fillId="86" borderId="1334" applyNumberFormat="0" applyAlignment="0" applyProtection="0">
      <alignment vertical="center"/>
    </xf>
    <xf numFmtId="245" fontId="20" fillId="0" borderId="1336">
      <alignment horizontal="left" vertical="center"/>
    </xf>
    <xf numFmtId="0" fontId="377" fillId="86" borderId="1333" applyNumberFormat="0" applyAlignment="0" applyProtection="0"/>
    <xf numFmtId="0" fontId="396" fillId="86" borderId="1334" applyNumberFormat="0" applyAlignment="0" applyProtection="0"/>
    <xf numFmtId="245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245" fontId="20" fillId="0" borderId="1336">
      <alignment horizontal="left" vertical="center"/>
    </xf>
    <xf numFmtId="245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377" fillId="86" borderId="1333" applyNumberFormat="0" applyAlignment="0" applyProtection="0"/>
    <xf numFmtId="0" fontId="396" fillId="86" borderId="1334" applyNumberFormat="0" applyAlignment="0" applyProtection="0"/>
    <xf numFmtId="37" fontId="108" fillId="0" borderId="1339" applyAlignment="0"/>
    <xf numFmtId="3" fontId="9" fillId="2" borderId="1335" applyNumberFormat="0" applyFont="0" applyFill="0" applyBorder="0" applyAlignment="0" applyProtection="0">
      <alignment horizontal="center" vertical="center" wrapText="1"/>
    </xf>
    <xf numFmtId="0" fontId="108" fillId="0" borderId="1337">
      <alignment vertical="justify" wrapText="1"/>
    </xf>
    <xf numFmtId="0" fontId="263" fillId="61" borderId="1333" applyNumberFormat="0" applyAlignment="0" applyProtection="0"/>
    <xf numFmtId="0" fontId="274" fillId="61" borderId="1334" applyNumberFormat="0" applyAlignment="0" applyProtection="0"/>
    <xf numFmtId="0" fontId="406" fillId="86" borderId="1333" applyNumberFormat="0" applyAlignment="0" applyProtection="0">
      <alignment vertical="center"/>
    </xf>
    <xf numFmtId="0" fontId="412" fillId="0" borderId="1338" applyNumberFormat="0" applyFill="0" applyAlignment="0" applyProtection="0">
      <alignment vertical="center"/>
    </xf>
    <xf numFmtId="0" fontId="413" fillId="73" borderId="1333" applyNumberFormat="0" applyAlignment="0" applyProtection="0">
      <alignment vertical="center"/>
    </xf>
    <xf numFmtId="0" fontId="419" fillId="86" borderId="1334" applyNumberFormat="0" applyAlignment="0" applyProtection="0">
      <alignment vertical="center"/>
    </xf>
    <xf numFmtId="245" fontId="20" fillId="0" borderId="1336">
      <alignment horizontal="left" vertical="center"/>
    </xf>
    <xf numFmtId="0" fontId="377" fillId="86" borderId="1333" applyNumberFormat="0" applyAlignment="0" applyProtection="0"/>
    <xf numFmtId="0" fontId="396" fillId="86" borderId="1334" applyNumberFormat="0" applyAlignment="0" applyProtection="0"/>
    <xf numFmtId="245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0" fontId="20" fillId="0" borderId="1336">
      <alignment horizontal="left" vertical="center"/>
    </xf>
    <xf numFmtId="245" fontId="20" fillId="0" borderId="1336">
      <alignment horizontal="left" vertical="center"/>
    </xf>
    <xf numFmtId="245" fontId="20" fillId="0" borderId="1336">
      <alignment horizontal="left" vertical="center"/>
    </xf>
    <xf numFmtId="0" fontId="396" fillId="86" borderId="1608" applyNumberFormat="0" applyAlignment="0" applyProtection="0"/>
    <xf numFmtId="0" fontId="20" fillId="0" borderId="1415">
      <alignment horizontal="left" vertical="center"/>
    </xf>
    <xf numFmtId="0" fontId="20" fillId="0" borderId="1661">
      <alignment horizontal="left" vertical="center"/>
    </xf>
    <xf numFmtId="0" fontId="108" fillId="0" borderId="1656">
      <alignment vertical="justify" wrapText="1"/>
    </xf>
    <xf numFmtId="0" fontId="20" fillId="0" borderId="1511">
      <alignment horizontal="left" vertical="center"/>
    </xf>
    <xf numFmtId="0" fontId="377" fillId="86" borderId="1522" applyNumberFormat="0" applyAlignment="0" applyProtection="0"/>
    <xf numFmtId="0" fontId="396" fillId="86" borderId="1764" applyNumberFormat="0" applyAlignment="0" applyProtection="0"/>
    <xf numFmtId="0" fontId="349" fillId="87" borderId="1342" applyNumberFormat="0" applyFont="0" applyAlignment="0" applyProtection="0"/>
    <xf numFmtId="0" fontId="20" fillId="0" borderId="1511">
      <alignment horizontal="left" vertical="center"/>
    </xf>
    <xf numFmtId="0" fontId="263" fillId="61" borderId="1742" applyNumberFormat="0" applyAlignment="0" applyProtection="0"/>
    <xf numFmtId="0" fontId="396" fillId="86" borderId="1545" applyNumberFormat="0" applyAlignment="0" applyProtection="0"/>
    <xf numFmtId="245" fontId="20" fillId="0" borderId="1511">
      <alignment horizontal="left" vertical="center"/>
    </xf>
    <xf numFmtId="0" fontId="419" fillId="86" borderId="1608" applyNumberFormat="0" applyAlignment="0" applyProtection="0">
      <alignment vertical="center"/>
    </xf>
    <xf numFmtId="0" fontId="20" fillId="0" borderId="1610">
      <alignment horizontal="left" vertical="center"/>
    </xf>
    <xf numFmtId="0" fontId="20" fillId="0" borderId="1614">
      <alignment horizontal="left" vertical="center"/>
    </xf>
    <xf numFmtId="0" fontId="20" fillId="0" borderId="1723">
      <alignment horizontal="left" vertical="center"/>
    </xf>
    <xf numFmtId="245" fontId="20" fillId="0" borderId="1640">
      <alignment horizontal="left" vertical="center"/>
    </xf>
    <xf numFmtId="0" fontId="413" fillId="73" borderId="1454" applyNumberFormat="0" applyAlignment="0" applyProtection="0">
      <alignment vertical="center"/>
    </xf>
    <xf numFmtId="0" fontId="20" fillId="0" borderId="1731">
      <alignment horizontal="left" vertical="center"/>
    </xf>
    <xf numFmtId="0" fontId="419" fillId="86" borderId="1667" applyNumberFormat="0" applyAlignment="0" applyProtection="0">
      <alignment vertical="center"/>
    </xf>
    <xf numFmtId="0" fontId="20" fillId="0" borderId="1633">
      <alignment horizontal="left" vertical="center"/>
    </xf>
    <xf numFmtId="0" fontId="20" fillId="0" borderId="1655">
      <alignment horizontal="left" vertical="center"/>
    </xf>
    <xf numFmtId="0" fontId="20" fillId="0" borderId="1511">
      <alignment horizontal="left" vertical="center"/>
    </xf>
    <xf numFmtId="0" fontId="263" fillId="61" borderId="1522" applyNumberFormat="0" applyAlignment="0" applyProtection="0"/>
    <xf numFmtId="0" fontId="20" fillId="0" borderId="1518">
      <alignment horizontal="left" vertical="center"/>
    </xf>
    <xf numFmtId="0" fontId="377" fillId="86" borderId="1624" applyNumberFormat="0" applyAlignment="0" applyProtection="0"/>
    <xf numFmtId="37" fontId="108" fillId="0" borderId="1446" applyAlignment="0"/>
    <xf numFmtId="0" fontId="396" fillId="86" borderId="1455" applyNumberFormat="0" applyAlignment="0" applyProtection="0"/>
    <xf numFmtId="0" fontId="20" fillId="0" borderId="1436">
      <alignment horizontal="left" vertical="center"/>
    </xf>
    <xf numFmtId="0" fontId="396" fillId="86" borderId="1618" applyNumberFormat="0" applyAlignment="0" applyProtection="0"/>
    <xf numFmtId="0" fontId="406" fillId="86" borderId="1522" applyNumberFormat="0" applyAlignment="0" applyProtection="0">
      <alignment vertical="center"/>
    </xf>
    <xf numFmtId="0" fontId="20" fillId="0" borderId="1610">
      <alignment horizontal="left" vertical="center"/>
    </xf>
    <xf numFmtId="0" fontId="377" fillId="86" borderId="1644" applyNumberFormat="0" applyAlignment="0" applyProtection="0"/>
    <xf numFmtId="0" fontId="8" fillId="52" borderId="1607" applyNumberFormat="0" applyFont="0" applyAlignment="0" applyProtection="0"/>
    <xf numFmtId="9" fontId="212" fillId="0" borderId="0" applyFont="0" applyFill="0" applyBorder="0" applyAlignment="0" applyProtection="0">
      <alignment vertical="center"/>
    </xf>
    <xf numFmtId="0" fontId="419" fillId="86" borderId="1646" applyNumberFormat="0" applyAlignment="0" applyProtection="0">
      <alignment vertical="center"/>
    </xf>
    <xf numFmtId="0" fontId="20" fillId="0" borderId="1421">
      <alignment horizontal="left" vertical="center"/>
    </xf>
    <xf numFmtId="0" fontId="349" fillId="87" borderId="1645" applyNumberFormat="0" applyFont="0" applyAlignment="0" applyProtection="0"/>
    <xf numFmtId="0" fontId="108" fillId="0" borderId="1649">
      <alignment vertical="justify" wrapText="1"/>
    </xf>
    <xf numFmtId="37" fontId="108" fillId="0" borderId="1664" applyAlignment="0"/>
    <xf numFmtId="0" fontId="20" fillId="0" borderId="1511">
      <alignment horizontal="left" vertical="center"/>
    </xf>
    <xf numFmtId="0" fontId="20" fillId="0" borderId="1661">
      <alignment horizontal="left" vertical="center"/>
    </xf>
    <xf numFmtId="0" fontId="20" fillId="0" borderId="1429">
      <alignment horizontal="left" vertical="center"/>
    </xf>
    <xf numFmtId="0" fontId="274" fillId="61" borderId="1743" applyNumberFormat="0" applyAlignment="0" applyProtection="0"/>
    <xf numFmtId="0" fontId="413" fillId="73" borderId="1624" applyNumberFormat="0" applyAlignment="0" applyProtection="0">
      <alignment vertical="center"/>
    </xf>
    <xf numFmtId="3" fontId="9" fillId="2" borderId="1428" applyNumberFormat="0" applyFont="0" applyFill="0" applyBorder="0" applyAlignment="0" applyProtection="0">
      <alignment horizontal="center" vertical="center" wrapText="1"/>
    </xf>
    <xf numFmtId="0" fontId="20" fillId="0" borderId="1758">
      <alignment horizontal="left" vertical="center"/>
    </xf>
    <xf numFmtId="0" fontId="419" fillId="86" borderId="1608" applyNumberFormat="0" applyAlignment="0" applyProtection="0">
      <alignment vertical="center"/>
    </xf>
    <xf numFmtId="0" fontId="274" fillId="61" borderId="1343" applyNumberFormat="0" applyAlignment="0" applyProtection="0"/>
    <xf numFmtId="0" fontId="413" fillId="73" borderId="1522" applyNumberFormat="0" applyAlignment="0" applyProtection="0">
      <alignment vertical="center"/>
    </xf>
    <xf numFmtId="0" fontId="406" fillId="86" borderId="1397" applyNumberFormat="0" applyAlignment="0" applyProtection="0">
      <alignment vertical="center"/>
    </xf>
    <xf numFmtId="0" fontId="274" fillId="61" borderId="1792" applyNumberFormat="0" applyAlignment="0" applyProtection="0"/>
    <xf numFmtId="0" fontId="263" fillId="61" borderId="1798" applyNumberFormat="0" applyAlignment="0" applyProtection="0"/>
    <xf numFmtId="0" fontId="412" fillId="0" borderId="1733" applyNumberFormat="0" applyFill="0" applyAlignment="0" applyProtection="0">
      <alignment vertical="center"/>
    </xf>
    <xf numFmtId="0" fontId="419" fillId="86" borderId="1434" applyNumberFormat="0" applyAlignment="0" applyProtection="0">
      <alignment vertical="center"/>
    </xf>
    <xf numFmtId="0" fontId="20" fillId="0" borderId="1648">
      <alignment horizontal="left" vertical="center"/>
    </xf>
    <xf numFmtId="3" fontId="9" fillId="2" borderId="1340" applyNumberFormat="0" applyFont="0" applyFill="0" applyBorder="0" applyAlignment="0" applyProtection="0">
      <alignment horizontal="center" vertical="center" wrapText="1"/>
    </xf>
    <xf numFmtId="0" fontId="396" fillId="86" borderId="1646" applyNumberFormat="0" applyAlignment="0" applyProtection="0"/>
    <xf numFmtId="3" fontId="9" fillId="2" borderId="1609" applyNumberFormat="0" applyFont="0" applyFill="0" applyBorder="0" applyAlignment="0" applyProtection="0">
      <alignment horizontal="center" vertical="center" wrapText="1"/>
    </xf>
    <xf numFmtId="245" fontId="20" fillId="0" borderId="1669">
      <alignment horizontal="left" vertical="center"/>
    </xf>
    <xf numFmtId="0" fontId="419" fillId="86" borderId="1608" applyNumberFormat="0" applyAlignment="0" applyProtection="0">
      <alignment vertical="center"/>
    </xf>
    <xf numFmtId="0" fontId="20" fillId="0" borderId="1731">
      <alignment horizontal="left" vertical="center"/>
    </xf>
    <xf numFmtId="0" fontId="406" fillId="86" borderId="1687" applyNumberFormat="0" applyAlignment="0" applyProtection="0">
      <alignment vertical="center"/>
    </xf>
    <xf numFmtId="0" fontId="20" fillId="0" borderId="1511">
      <alignment horizontal="left" vertical="center"/>
    </xf>
    <xf numFmtId="0" fontId="20" fillId="0" borderId="1717">
      <alignment horizontal="left" vertical="center"/>
    </xf>
    <xf numFmtId="0" fontId="8" fillId="87" borderId="1607" applyNumberFormat="0" applyFont="0" applyAlignment="0" applyProtection="0">
      <alignment vertical="center"/>
    </xf>
    <xf numFmtId="37" fontId="108" fillId="0" borderId="1630" applyAlignment="0"/>
    <xf numFmtId="0" fontId="413" fillId="73" borderId="1770" applyNumberFormat="0" applyAlignment="0" applyProtection="0">
      <alignment vertical="center"/>
    </xf>
    <xf numFmtId="0" fontId="419" fillId="86" borderId="1419" applyNumberFormat="0" applyAlignment="0" applyProtection="0">
      <alignment vertical="center"/>
    </xf>
    <xf numFmtId="0" fontId="108" fillId="0" borderId="1337">
      <alignment vertical="justify" wrapText="1"/>
    </xf>
    <xf numFmtId="0" fontId="20" fillId="0" borderId="1436">
      <alignment horizontal="left" vertical="center"/>
    </xf>
    <xf numFmtId="297" fontId="90" fillId="0" borderId="0" applyFont="0" applyFill="0" applyBorder="0" applyAlignment="0" applyProtection="0"/>
    <xf numFmtId="3" fontId="9" fillId="2" borderId="1689" applyNumberFormat="0" applyFont="0" applyFill="0" applyBorder="0" applyAlignment="0" applyProtection="0">
      <alignment horizontal="center" vertical="center" wrapText="1"/>
    </xf>
    <xf numFmtId="0" fontId="20" fillId="0" borderId="1661">
      <alignment horizontal="left" vertical="center"/>
    </xf>
    <xf numFmtId="0" fontId="413" fillId="73" borderId="1624" applyNumberFormat="0" applyAlignment="0" applyProtection="0">
      <alignment vertical="center"/>
    </xf>
    <xf numFmtId="0" fontId="20" fillId="0" borderId="1415">
      <alignment horizontal="left" vertical="center"/>
    </xf>
    <xf numFmtId="0" fontId="377" fillId="86" borderId="1341" applyNumberFormat="0" applyAlignment="0" applyProtection="0"/>
    <xf numFmtId="0" fontId="406" fillId="86" borderId="1727" applyNumberFormat="0" applyAlignment="0" applyProtection="0">
      <alignment vertical="center"/>
    </xf>
    <xf numFmtId="0" fontId="20" fillId="0" borderId="1610">
      <alignment horizontal="left" vertical="center"/>
    </xf>
    <xf numFmtId="0" fontId="396" fillId="86" borderId="1378" applyNumberFormat="0" applyAlignment="0" applyProtection="0"/>
    <xf numFmtId="298" fontId="122" fillId="0" borderId="0" applyFont="0" applyFill="0" applyBorder="0" applyAlignment="0" applyProtection="0"/>
    <xf numFmtId="0" fontId="20" fillId="0" borderId="1400">
      <alignment horizontal="left" vertical="center"/>
    </xf>
    <xf numFmtId="0" fontId="20" fillId="0" borderId="1526">
      <alignment horizontal="left" vertical="center"/>
    </xf>
    <xf numFmtId="0" fontId="274" fillId="61" borderId="1721" applyNumberFormat="0" applyAlignment="0" applyProtection="0"/>
    <xf numFmtId="0" fontId="20" fillId="0" borderId="1540">
      <alignment horizontal="left" vertical="center"/>
    </xf>
    <xf numFmtId="0" fontId="274" fillId="61" borderId="1646" applyNumberFormat="0" applyAlignment="0" applyProtection="0"/>
    <xf numFmtId="0" fontId="396" fillId="86" borderId="1343" applyNumberFormat="0" applyAlignment="0" applyProtection="0"/>
    <xf numFmtId="245" fontId="20" fillId="0" borderId="1640">
      <alignment horizontal="left" vertical="center"/>
    </xf>
    <xf numFmtId="0" fontId="396" fillId="86" borderId="1496" applyNumberFormat="0" applyAlignment="0" applyProtection="0"/>
    <xf numFmtId="0" fontId="413" fillId="73" borderId="1742" applyNumberFormat="0" applyAlignment="0" applyProtection="0">
      <alignment vertical="center"/>
    </xf>
    <xf numFmtId="0" fontId="396" fillId="86" borderId="1608" applyNumberFormat="0" applyAlignment="0" applyProtection="0"/>
    <xf numFmtId="37" fontId="108" fillId="0" borderId="1432" applyAlignment="0"/>
    <xf numFmtId="0" fontId="20" fillId="0" borderId="1511">
      <alignment horizontal="left" vertical="center"/>
    </xf>
    <xf numFmtId="0" fontId="274" fillId="61" borderId="1681" applyNumberFormat="0" applyAlignment="0" applyProtection="0"/>
    <xf numFmtId="0" fontId="412" fillId="0" borderId="1452" applyNumberFormat="0" applyFill="0" applyAlignment="0" applyProtection="0">
      <alignment vertical="center"/>
    </xf>
    <xf numFmtId="0" fontId="396" fillId="86" borderId="1441" applyNumberFormat="0" applyAlignment="0" applyProtection="0"/>
    <xf numFmtId="0" fontId="406" fillId="86" borderId="1515" applyNumberFormat="0" applyAlignment="0" applyProtection="0">
      <alignment vertical="center"/>
    </xf>
    <xf numFmtId="0" fontId="349" fillId="87" borderId="1607" applyNumberFormat="0" applyFont="0" applyAlignment="0" applyProtection="0"/>
    <xf numFmtId="0" fontId="20" fillId="0" borderId="1415">
      <alignment horizontal="left" vertical="center"/>
    </xf>
    <xf numFmtId="0" fontId="8" fillId="52" borderId="1607" applyNumberFormat="0" applyFont="0" applyAlignment="0" applyProtection="0"/>
    <xf numFmtId="0" fontId="419" fillId="86" borderId="1688" applyNumberFormat="0" applyAlignment="0" applyProtection="0">
      <alignment vertical="center"/>
    </xf>
    <xf numFmtId="0" fontId="108" fillId="0" borderId="1512">
      <alignment vertical="justify" wrapText="1"/>
    </xf>
    <xf numFmtId="0" fontId="20" fillId="0" borderId="1648">
      <alignment horizontal="left" vertical="center"/>
    </xf>
    <xf numFmtId="0" fontId="20" fillId="0" borderId="1661">
      <alignment horizontal="left" vertical="center"/>
    </xf>
    <xf numFmtId="0" fontId="396" fillId="86" borderId="1419" applyNumberFormat="0" applyAlignment="0" applyProtection="0"/>
    <xf numFmtId="0" fontId="412" fillId="0" borderId="1472" applyNumberFormat="0" applyFill="0" applyAlignment="0" applyProtection="0">
      <alignment vertical="center"/>
    </xf>
    <xf numFmtId="0" fontId="263" fillId="61" borderId="1687" applyNumberFormat="0" applyAlignment="0" applyProtection="0"/>
    <xf numFmtId="0" fontId="20" fillId="0" borderId="1610">
      <alignment horizontal="left" vertical="center"/>
    </xf>
    <xf numFmtId="0" fontId="263" fillId="61" borderId="1798" applyNumberFormat="0" applyAlignment="0" applyProtection="0"/>
    <xf numFmtId="0" fontId="419" fillId="86" borderId="1638" applyNumberFormat="0" applyAlignment="0" applyProtection="0">
      <alignment vertical="center"/>
    </xf>
    <xf numFmtId="0" fontId="413" fillId="73" borderId="1447" applyNumberFormat="0" applyAlignment="0" applyProtection="0">
      <alignment vertical="center"/>
    </xf>
    <xf numFmtId="0" fontId="274" fillId="61" borderId="1667" applyNumberFormat="0" applyAlignment="0" applyProtection="0"/>
    <xf numFmtId="0" fontId="20" fillId="0" borderId="1511">
      <alignment horizontal="left" vertical="center"/>
    </xf>
    <xf numFmtId="0" fontId="90" fillId="0" borderId="0"/>
    <xf numFmtId="0" fontId="377" fillId="86" borderId="1673" applyNumberFormat="0" applyAlignment="0" applyProtection="0"/>
    <xf numFmtId="0" fontId="350" fillId="83" borderId="0" applyNumberFormat="0" applyBorder="0" applyAlignment="0" applyProtection="0"/>
    <xf numFmtId="0" fontId="20" fillId="0" borderId="1780">
      <alignment horizontal="left" vertical="center"/>
    </xf>
    <xf numFmtId="0" fontId="396" fillId="86" borderId="1398" applyNumberFormat="0" applyAlignment="0" applyProtection="0"/>
    <xf numFmtId="0" fontId="413" fillId="73" borderId="1558" applyNumberFormat="0" applyAlignment="0" applyProtection="0">
      <alignment vertical="center"/>
    </xf>
    <xf numFmtId="37" fontId="108" fillId="0" borderId="1606" applyAlignment="0"/>
    <xf numFmtId="0" fontId="396" fillId="86" borderId="1646" applyNumberFormat="0" applyAlignment="0" applyProtection="0"/>
    <xf numFmtId="37" fontId="108" fillId="0" borderId="1720" applyAlignment="0"/>
    <xf numFmtId="0" fontId="349" fillId="87" borderId="1405" applyNumberFormat="0" applyFont="0" applyAlignment="0" applyProtection="0"/>
    <xf numFmtId="0" fontId="349" fillId="87" borderId="1607" applyNumberFormat="0" applyFont="0" applyAlignment="0" applyProtection="0"/>
    <xf numFmtId="0" fontId="419" fillId="86" borderId="1378" applyNumberFormat="0" applyAlignment="0" applyProtection="0">
      <alignment vertical="center"/>
    </xf>
    <xf numFmtId="0" fontId="20" fillId="0" borderId="1661">
      <alignment horizontal="left" vertical="center"/>
    </xf>
    <xf numFmtId="37" fontId="108" fillId="0" borderId="1643" applyAlignment="0"/>
    <xf numFmtId="0" fontId="20" fillId="0" borderId="1450">
      <alignment horizontal="left" vertical="center"/>
    </xf>
    <xf numFmtId="3" fontId="9" fillId="2" borderId="1772" applyNumberFormat="0" applyFont="0" applyFill="0" applyBorder="0" applyAlignment="0" applyProtection="0">
      <alignment horizontal="center" vertical="center" wrapText="1"/>
    </xf>
    <xf numFmtId="0" fontId="20" fillId="0" borderId="1648">
      <alignment horizontal="left" vertical="center"/>
    </xf>
    <xf numFmtId="0" fontId="377" fillId="86" borderId="1454" applyNumberFormat="0" applyAlignment="0" applyProtection="0"/>
    <xf numFmtId="37" fontId="108" fillId="0" borderId="1473" applyAlignment="0"/>
    <xf numFmtId="0" fontId="8" fillId="87" borderId="1645" applyNumberFormat="0" applyFont="0" applyAlignment="0" applyProtection="0">
      <alignment vertical="center"/>
    </xf>
    <xf numFmtId="0" fontId="406" fillId="86" borderId="1777" applyNumberFormat="0" applyAlignment="0" applyProtection="0">
      <alignment vertical="center"/>
    </xf>
    <xf numFmtId="0" fontId="377" fillId="86" borderId="1447" applyNumberFormat="0" applyAlignment="0" applyProtection="0"/>
    <xf numFmtId="0" fontId="406" fillId="86" borderId="1384" applyNumberFormat="0" applyAlignment="0" applyProtection="0">
      <alignment vertical="center"/>
    </xf>
    <xf numFmtId="3" fontId="9" fillId="2" borderId="1435" applyNumberFormat="0" applyFont="0" applyFill="0" applyBorder="0" applyAlignment="0" applyProtection="0">
      <alignment horizontal="center" vertical="center" wrapText="1"/>
    </xf>
    <xf numFmtId="0" fontId="274" fillId="61" borderId="1516" applyNumberFormat="0" applyAlignment="0" applyProtection="0"/>
    <xf numFmtId="0" fontId="8" fillId="52" borderId="1607" applyNumberFormat="0" applyFont="0" applyAlignment="0" applyProtection="0"/>
    <xf numFmtId="245" fontId="20" fillId="0" borderId="1380">
      <alignment horizontal="left" vertical="center"/>
    </xf>
    <xf numFmtId="0" fontId="412" fillId="0" borderId="1520" applyNumberFormat="0" applyFill="0" applyAlignment="0" applyProtection="0">
      <alignment vertical="center"/>
    </xf>
    <xf numFmtId="0" fontId="413" fillId="73" borderId="1680" applyNumberFormat="0" applyAlignment="0" applyProtection="0">
      <alignment vertical="center"/>
    </xf>
    <xf numFmtId="0" fontId="419" fillId="86" borderId="1625" applyNumberFormat="0" applyAlignment="0" applyProtection="0">
      <alignment vertical="center"/>
    </xf>
    <xf numFmtId="0" fontId="406" fillId="86" borderId="1624" applyNumberFormat="0" applyAlignment="0" applyProtection="0">
      <alignment vertical="center"/>
    </xf>
    <xf numFmtId="0" fontId="274" fillId="61" borderId="1391" applyNumberFormat="0" applyAlignment="0" applyProtection="0"/>
    <xf numFmtId="0" fontId="263" fillId="61" borderId="1551" applyNumberFormat="0" applyAlignment="0" applyProtection="0"/>
    <xf numFmtId="0" fontId="274" fillId="61" borderId="1608" applyNumberFormat="0" applyAlignment="0" applyProtection="0"/>
    <xf numFmtId="0" fontId="20" fillId="0" borderId="1415">
      <alignment horizontal="left" vertical="center"/>
    </xf>
    <xf numFmtId="0" fontId="20" fillId="0" borderId="1511">
      <alignment horizontal="left" vertical="center"/>
    </xf>
    <xf numFmtId="0" fontId="20" fillId="0" borderId="1648">
      <alignment horizontal="left" vertical="center"/>
    </xf>
    <xf numFmtId="0" fontId="263" fillId="61" borderId="1522" applyNumberFormat="0" applyAlignment="0" applyProtection="0"/>
    <xf numFmtId="0" fontId="406" fillId="86" borderId="1522" applyNumberFormat="0" applyAlignment="0" applyProtection="0">
      <alignment vertical="center"/>
    </xf>
    <xf numFmtId="0" fontId="20" fillId="0" borderId="1374">
      <alignment horizontal="left" vertical="center"/>
    </xf>
    <xf numFmtId="0" fontId="20" fillId="0" borderId="1610">
      <alignment horizontal="left" vertical="center"/>
    </xf>
    <xf numFmtId="0" fontId="20" fillId="0" borderId="1773">
      <alignment horizontal="left" vertical="center"/>
    </xf>
    <xf numFmtId="0" fontId="412" fillId="0" borderId="1485" applyNumberFormat="0" applyFill="0" applyAlignment="0" applyProtection="0">
      <alignment vertical="center"/>
    </xf>
    <xf numFmtId="0" fontId="20" fillId="0" borderId="1511">
      <alignment horizontal="left" vertical="center"/>
    </xf>
    <xf numFmtId="245" fontId="20" fillId="0" borderId="1511">
      <alignment horizontal="left" vertical="center"/>
    </xf>
    <xf numFmtId="0" fontId="350" fillId="79" borderId="0" applyNumberFormat="0" applyBorder="0" applyAlignment="0" applyProtection="0"/>
    <xf numFmtId="0" fontId="20" fillId="0" borderId="1415">
      <alignment horizontal="left" vertical="center"/>
    </xf>
    <xf numFmtId="0" fontId="419" fillId="86" borderId="1398" applyNumberFormat="0" applyAlignment="0" applyProtection="0">
      <alignment vertical="center"/>
    </xf>
    <xf numFmtId="245" fontId="20" fillId="0" borderId="1648">
      <alignment horizontal="left" vertical="center"/>
    </xf>
    <xf numFmtId="37" fontId="108" fillId="0" borderId="1529" applyAlignment="0"/>
    <xf numFmtId="0" fontId="419" fillId="86" borderId="1531" applyNumberFormat="0" applyAlignment="0" applyProtection="0">
      <alignment vertical="center"/>
    </xf>
    <xf numFmtId="0" fontId="274" fillId="61" borderId="1702" applyNumberFormat="0" applyAlignment="0" applyProtection="0"/>
    <xf numFmtId="0" fontId="20" fillId="0" borderId="1780">
      <alignment horizontal="left" vertical="center"/>
    </xf>
    <xf numFmtId="0" fontId="20" fillId="0" borderId="1738">
      <alignment horizontal="left" vertical="center"/>
    </xf>
    <xf numFmtId="0" fontId="377" fillId="86" borderId="1522" applyNumberFormat="0" applyAlignment="0" applyProtection="0"/>
    <xf numFmtId="0" fontId="20" fillId="0" borderId="1400">
      <alignment horizontal="left" vertical="center"/>
    </xf>
    <xf numFmtId="0" fontId="349" fillId="87" borderId="1645" applyNumberFormat="0" applyFont="0" applyAlignment="0" applyProtection="0"/>
    <xf numFmtId="0" fontId="20" fillId="0" borderId="1511">
      <alignment horizontal="left" vertical="center"/>
    </xf>
    <xf numFmtId="0" fontId="377" fillId="86" borderId="1854" applyNumberFormat="0" applyAlignment="0" applyProtection="0"/>
    <xf numFmtId="0" fontId="20" fillId="0" borderId="1511">
      <alignment horizontal="left" vertical="center"/>
    </xf>
    <xf numFmtId="0" fontId="20" fillId="0" borderId="1648">
      <alignment horizontal="left" vertical="center"/>
    </xf>
    <xf numFmtId="0" fontId="413" fillId="73" borderId="1644" applyNumberFormat="0" applyAlignment="0" applyProtection="0">
      <alignment vertical="center"/>
    </xf>
    <xf numFmtId="0" fontId="20" fillId="0" borderId="1751">
      <alignment horizontal="left" vertical="center"/>
    </xf>
    <xf numFmtId="0" fontId="20" fillId="0" borderId="1723">
      <alignment horizontal="left" vertical="center"/>
    </xf>
    <xf numFmtId="0" fontId="419" fillId="86" borderId="1608" applyNumberFormat="0" applyAlignment="0" applyProtection="0">
      <alignment vertical="center"/>
    </xf>
    <xf numFmtId="0" fontId="20" fillId="0" borderId="1511">
      <alignment horizontal="left" vertical="center"/>
    </xf>
    <xf numFmtId="0" fontId="350" fillId="85" borderId="0" applyNumberFormat="0" applyBorder="0" applyAlignment="0" applyProtection="0"/>
    <xf numFmtId="0" fontId="350" fillId="79" borderId="0" applyNumberFormat="0" applyBorder="0" applyAlignment="0" applyProtection="0"/>
    <xf numFmtId="0" fontId="8" fillId="87" borderId="1607" applyNumberFormat="0" applyFont="0" applyAlignment="0" applyProtection="0">
      <alignment vertical="center"/>
    </xf>
    <xf numFmtId="37" fontId="108" fillId="0" borderId="1617" applyAlignment="0"/>
    <xf numFmtId="0" fontId="412" fillId="0" borderId="1605" applyNumberFormat="0" applyFill="0" applyAlignment="0" applyProtection="0">
      <alignment vertical="center"/>
    </xf>
    <xf numFmtId="0" fontId="20" fillId="0" borderId="1511">
      <alignment horizontal="left" vertical="center"/>
    </xf>
    <xf numFmtId="37" fontId="108" fillId="0" borderId="1411" applyAlignment="0"/>
    <xf numFmtId="0" fontId="377" fillId="86" borderId="1742" applyNumberFormat="0" applyAlignment="0" applyProtection="0"/>
    <xf numFmtId="3" fontId="9" fillId="2" borderId="1420" applyNumberFormat="0" applyFont="0" applyFill="0" applyBorder="0" applyAlignment="0" applyProtection="0">
      <alignment horizontal="center" vertical="center" wrapText="1"/>
    </xf>
    <xf numFmtId="0" fontId="274" fillId="61" borderId="1481" applyNumberFormat="0" applyAlignment="0" applyProtection="0"/>
    <xf numFmtId="0" fontId="349" fillId="87" borderId="1607" applyNumberFormat="0" applyFont="0" applyAlignment="0" applyProtection="0"/>
    <xf numFmtId="0" fontId="377" fillId="86" borderId="1673" applyNumberFormat="0" applyAlignment="0" applyProtection="0"/>
    <xf numFmtId="0" fontId="263" fillId="61" borderId="1341" applyNumberFormat="0" applyAlignment="0" applyProtection="0"/>
    <xf numFmtId="37" fontId="108" fillId="0" borderId="1339" applyAlignment="0"/>
    <xf numFmtId="245" fontId="20" fillId="0" borderId="1421">
      <alignment horizontal="left" vertical="center"/>
    </xf>
    <xf numFmtId="0" fontId="396" fillId="86" borderId="1743" applyNumberFormat="0" applyAlignment="0" applyProtection="0"/>
    <xf numFmtId="0" fontId="396" fillId="86" borderId="1792" applyNumberFormat="0" applyAlignment="0" applyProtection="0"/>
    <xf numFmtId="0" fontId="419" fillId="86" borderId="1799" applyNumberFormat="0" applyAlignment="0" applyProtection="0">
      <alignment vertical="center"/>
    </xf>
    <xf numFmtId="0" fontId="8" fillId="52" borderId="1645" applyNumberFormat="0" applyFont="0" applyAlignment="0" applyProtection="0"/>
    <xf numFmtId="0" fontId="412" fillId="0" borderId="1376" applyNumberFormat="0" applyFill="0" applyAlignment="0" applyProtection="0">
      <alignment vertical="center"/>
    </xf>
    <xf numFmtId="0" fontId="419" fillId="86" borderId="1475" applyNumberFormat="0" applyAlignment="0" applyProtection="0">
      <alignment vertical="center"/>
    </xf>
    <xf numFmtId="0" fontId="263" fillId="61" borderId="1770" applyNumberFormat="0" applyAlignment="0" applyProtection="0"/>
    <xf numFmtId="3" fontId="9" fillId="2" borderId="1703" applyNumberFormat="0" applyFont="0" applyFill="0" applyBorder="0" applyAlignment="0" applyProtection="0">
      <alignment horizontal="center" vertical="center" wrapText="1"/>
    </xf>
    <xf numFmtId="0" fontId="20" fillId="0" borderId="1554">
      <alignment horizontal="left" vertical="center"/>
    </xf>
    <xf numFmtId="0" fontId="406" fillId="86" borderId="1644" applyNumberFormat="0" applyAlignment="0" applyProtection="0">
      <alignment vertical="center"/>
    </xf>
    <xf numFmtId="0" fontId="20" fillId="0" borderId="1661">
      <alignment horizontal="left" vertical="center"/>
    </xf>
    <xf numFmtId="0" fontId="350" fillId="85" borderId="0" applyNumberFormat="0" applyBorder="0" applyAlignment="0" applyProtection="0"/>
    <xf numFmtId="0" fontId="377" fillId="86" borderId="1624" applyNumberFormat="0" applyAlignment="0" applyProtection="0"/>
    <xf numFmtId="0" fontId="263" fillId="61" borderId="1652" applyNumberFormat="0" applyAlignment="0" applyProtection="0"/>
    <xf numFmtId="0" fontId="406" fillId="86" borderId="1644" applyNumberFormat="0" applyAlignment="0" applyProtection="0">
      <alignment vertical="center"/>
    </xf>
    <xf numFmtId="0" fontId="396" fillId="86" borderId="1608" applyNumberFormat="0" applyAlignment="0" applyProtection="0"/>
    <xf numFmtId="3" fontId="9" fillId="2" borderId="1340" applyNumberFormat="0" applyFont="0" applyFill="0" applyBorder="0" applyAlignment="0" applyProtection="0">
      <alignment horizontal="center" vertical="center" wrapText="1"/>
    </xf>
    <xf numFmtId="0" fontId="8" fillId="52" borderId="1342" applyNumberFormat="0" applyFont="0" applyAlignment="0" applyProtection="0"/>
    <xf numFmtId="0" fontId="413" fillId="73" borderId="1404" applyNumberFormat="0" applyAlignment="0" applyProtection="0">
      <alignment vertical="center"/>
    </xf>
    <xf numFmtId="0" fontId="396" fillId="86" borderId="1778" applyNumberFormat="0" applyAlignment="0" applyProtection="0"/>
    <xf numFmtId="3" fontId="9" fillId="2" borderId="1428" applyNumberFormat="0" applyFont="0" applyFill="0" applyBorder="0" applyAlignment="0" applyProtection="0">
      <alignment horizontal="center" vertical="center" wrapText="1"/>
    </xf>
    <xf numFmtId="0" fontId="20" fillId="0" borderId="1655">
      <alignment horizontal="left" vertical="center"/>
    </xf>
    <xf numFmtId="0" fontId="108" fillId="0" borderId="1422">
      <alignment vertical="justify" wrapText="1"/>
    </xf>
    <xf numFmtId="0" fontId="263" fillId="61" borderId="1404" applyNumberFormat="0" applyAlignment="0" applyProtection="0"/>
    <xf numFmtId="0" fontId="396" fillId="86" borderId="1427" applyNumberFormat="0" applyAlignment="0" applyProtection="0"/>
    <xf numFmtId="37" fontId="108" fillId="0" borderId="1643" applyAlignment="0"/>
    <xf numFmtId="0" fontId="20" fillId="0" borderId="1731">
      <alignment horizontal="left" vertical="center"/>
    </xf>
    <xf numFmtId="0" fontId="377" fillId="86" borderId="1777" applyNumberFormat="0" applyAlignment="0" applyProtection="0"/>
    <xf numFmtId="0" fontId="263" fillId="61" borderId="1644" applyNumberFormat="0" applyAlignment="0" applyProtection="0"/>
    <xf numFmtId="0" fontId="406" fillId="86" borderId="1558" applyNumberFormat="0" applyAlignment="0" applyProtection="0">
      <alignment vertical="center"/>
    </xf>
    <xf numFmtId="0" fontId="396" fillId="86" borderId="1462" applyNumberFormat="0" applyAlignment="0" applyProtection="0"/>
    <xf numFmtId="0" fontId="263" fillId="61" borderId="1624" applyNumberFormat="0" applyAlignment="0" applyProtection="0"/>
    <xf numFmtId="3" fontId="9" fillId="2" borderId="1379" applyNumberFormat="0" applyFont="0" applyFill="0" applyBorder="0" applyAlignment="0" applyProtection="0">
      <alignment horizontal="center" vertical="center" wrapText="1"/>
    </xf>
    <xf numFmtId="0" fontId="20" fillId="0" borderId="1610">
      <alignment horizontal="left" vertical="center"/>
    </xf>
    <xf numFmtId="0" fontId="377" fillId="86" borderId="1644" applyNumberFormat="0" applyAlignment="0" applyProtection="0"/>
    <xf numFmtId="0" fontId="377" fillId="86" borderId="1735" applyNumberFormat="0" applyAlignment="0" applyProtection="0"/>
    <xf numFmtId="0" fontId="406" fillId="86" borderId="1341" applyNumberFormat="0" applyAlignment="0" applyProtection="0">
      <alignment vertical="center"/>
    </xf>
    <xf numFmtId="0" fontId="8" fillId="87" borderId="1342" applyNumberFormat="0" applyFont="0" applyAlignment="0" applyProtection="0">
      <alignment vertical="center"/>
    </xf>
    <xf numFmtId="0" fontId="412" fillId="0" borderId="1338" applyNumberFormat="0" applyFill="0" applyAlignment="0" applyProtection="0">
      <alignment vertical="center"/>
    </xf>
    <xf numFmtId="0" fontId="413" fillId="73" borderId="1341" applyNumberFormat="0" applyAlignment="0" applyProtection="0">
      <alignment vertical="center"/>
    </xf>
    <xf numFmtId="0" fontId="419" fillId="86" borderId="1343" applyNumberFormat="0" applyAlignment="0" applyProtection="0">
      <alignment vertical="center"/>
    </xf>
    <xf numFmtId="0" fontId="20" fillId="0" borderId="1794">
      <alignment horizontal="left" vertical="center"/>
    </xf>
    <xf numFmtId="0" fontId="20" fillId="0" borderId="1633">
      <alignment horizontal="left" vertical="center"/>
    </xf>
    <xf numFmtId="0" fontId="377" fillId="86" borderId="1558" applyNumberFormat="0" applyAlignment="0" applyProtection="0"/>
    <xf numFmtId="0" fontId="413" fillId="73" borderId="1341" applyNumberFormat="0" applyAlignment="0" applyProtection="0">
      <alignment vertical="center"/>
    </xf>
    <xf numFmtId="0" fontId="20" fillId="0" borderId="1690">
      <alignment horizontal="left" vertical="center"/>
    </xf>
    <xf numFmtId="0" fontId="413" fillId="73" borderId="1558" applyNumberFormat="0" applyAlignment="0" applyProtection="0">
      <alignment vertical="center"/>
    </xf>
    <xf numFmtId="0" fontId="20" fillId="0" borderId="1655">
      <alignment horizontal="left" vertical="center"/>
    </xf>
    <xf numFmtId="0" fontId="412" fillId="0" borderId="1760" applyNumberFormat="0" applyFill="0" applyAlignment="0" applyProtection="0">
      <alignment vertical="center"/>
    </xf>
    <xf numFmtId="0" fontId="396" fillId="86" borderId="1427" applyNumberFormat="0" applyAlignment="0" applyProtection="0"/>
    <xf numFmtId="37" fontId="108" fillId="0" borderId="1720" applyAlignment="0"/>
    <xf numFmtId="0" fontId="20" fillId="0" borderId="1640">
      <alignment horizontal="left" vertical="center"/>
    </xf>
    <xf numFmtId="0" fontId="396" fillId="86" borderId="1721" applyNumberFormat="0" applyAlignment="0" applyProtection="0"/>
    <xf numFmtId="0" fontId="406" fillId="86" borderId="1673" applyNumberFormat="0" applyAlignment="0" applyProtection="0">
      <alignment vertical="center"/>
    </xf>
    <xf numFmtId="0" fontId="8" fillId="87" borderId="1342" applyNumberFormat="0" applyFont="0" applyAlignment="0" applyProtection="0">
      <alignment vertical="center"/>
    </xf>
    <xf numFmtId="297" fontId="90" fillId="0" borderId="0" applyFont="0" applyFill="0" applyBorder="0" applyAlignment="0" applyProtection="0"/>
    <xf numFmtId="0" fontId="406" fillId="86" borderId="1341" applyNumberFormat="0" applyAlignment="0" applyProtection="0">
      <alignment vertical="center"/>
    </xf>
    <xf numFmtId="3" fontId="9" fillId="2" borderId="1510" applyNumberFormat="0" applyFont="0" applyFill="0" applyBorder="0" applyAlignment="0" applyProtection="0">
      <alignment horizontal="center" vertical="center" wrapText="1"/>
    </xf>
    <xf numFmtId="3" fontId="9" fillId="2" borderId="1730" applyNumberFormat="0" applyFont="0" applyFill="0" applyBorder="0" applyAlignment="0" applyProtection="0">
      <alignment horizontal="center" vertical="center" wrapText="1"/>
    </xf>
    <xf numFmtId="0" fontId="274" fillId="61" borderId="1674" applyNumberFormat="0" applyAlignment="0" applyProtection="0"/>
    <xf numFmtId="0" fontId="412" fillId="0" borderId="1635" applyNumberFormat="0" applyFill="0" applyAlignment="0" applyProtection="0">
      <alignment vertical="center"/>
    </xf>
    <xf numFmtId="0" fontId="8" fillId="52" borderId="1342" applyNumberFormat="0" applyFont="0" applyAlignment="0" applyProtection="0"/>
    <xf numFmtId="0" fontId="20" fillId="0" borderId="1676">
      <alignment horizontal="left" vertical="center"/>
    </xf>
    <xf numFmtId="0" fontId="20" fillId="0" borderId="1547">
      <alignment horizontal="left" vertical="center"/>
    </xf>
    <xf numFmtId="0" fontId="20" fillId="0" borderId="1400">
      <alignment horizontal="left" vertical="center"/>
    </xf>
    <xf numFmtId="0" fontId="108" fillId="0" borderId="1634">
      <alignment vertical="justify" wrapText="1"/>
    </xf>
    <xf numFmtId="0" fontId="396" fillId="86" borderId="1538" applyNumberFormat="0" applyAlignment="0" applyProtection="0"/>
    <xf numFmtId="37" fontId="108" fillId="0" borderId="1494" applyAlignment="0"/>
    <xf numFmtId="0" fontId="377" fillId="86" borderId="1544" applyNumberFormat="0" applyAlignment="0" applyProtection="0"/>
    <xf numFmtId="0" fontId="263" fillId="61" borderId="1341" applyNumberFormat="0" applyAlignment="0" applyProtection="0"/>
    <xf numFmtId="0" fontId="396" fillId="86" borderId="1764" applyNumberFormat="0" applyAlignment="0" applyProtection="0"/>
    <xf numFmtId="0" fontId="20" fillId="0" borderId="1640">
      <alignment horizontal="left" vertical="center"/>
    </xf>
    <xf numFmtId="0" fontId="20" fillId="0" borderId="1640">
      <alignment horizontal="left" vertical="center"/>
    </xf>
    <xf numFmtId="3" fontId="9" fillId="2" borderId="1609" applyNumberFormat="0" applyFont="0" applyFill="0" applyBorder="0" applyAlignment="0" applyProtection="0">
      <alignment horizontal="center" vertical="center" wrapText="1"/>
    </xf>
    <xf numFmtId="3" fontId="9" fillId="2" borderId="1779" applyNumberFormat="0" applyFont="0" applyFill="0" applyBorder="0" applyAlignment="0" applyProtection="0">
      <alignment horizontal="center" vertical="center" wrapText="1"/>
    </xf>
    <xf numFmtId="0" fontId="20" fillId="0" borderId="1429">
      <alignment horizontal="left" vertical="center"/>
    </xf>
    <xf numFmtId="0" fontId="412" fillId="0" borderId="1445" applyNumberFormat="0" applyFill="0" applyAlignment="0" applyProtection="0">
      <alignment vertical="center"/>
    </xf>
    <xf numFmtId="0" fontId="20" fillId="0" borderId="1640">
      <alignment horizontal="left" vertical="center"/>
    </xf>
    <xf numFmtId="0" fontId="108" fillId="0" borderId="1471">
      <alignment vertical="justify" wrapText="1"/>
    </xf>
    <xf numFmtId="0" fontId="349" fillId="87" borderId="1523" applyNumberFormat="0" applyFont="0" applyAlignment="0" applyProtection="0"/>
    <xf numFmtId="0" fontId="20" fillId="0" borderId="1704">
      <alignment horizontal="left" vertical="center"/>
    </xf>
    <xf numFmtId="37" fontId="108" fillId="0" borderId="1432" applyAlignment="0"/>
    <xf numFmtId="245" fontId="20" fillId="0" borderId="1450">
      <alignment horizontal="left" vertical="center"/>
    </xf>
    <xf numFmtId="0" fontId="20" fillId="0" borderId="1400">
      <alignment horizontal="left" vertical="center"/>
    </xf>
    <xf numFmtId="0" fontId="377" fillId="86" borderId="1474" applyNumberFormat="0" applyAlignment="0" applyProtection="0"/>
    <xf numFmtId="0" fontId="396" fillId="86" borderId="1688" applyNumberFormat="0" applyAlignment="0" applyProtection="0"/>
    <xf numFmtId="0" fontId="413" fillId="73" borderId="1530" applyNumberFormat="0" applyAlignment="0" applyProtection="0">
      <alignment vertical="center"/>
    </xf>
    <xf numFmtId="37" fontId="108" fillId="0" borderId="1679" applyAlignment="0"/>
    <xf numFmtId="0" fontId="274" fillId="61" borderId="1524" applyNumberFormat="0" applyAlignment="0" applyProtection="0"/>
    <xf numFmtId="245" fontId="20" fillId="0" borderId="1633">
      <alignment horizontal="left" vertical="center"/>
    </xf>
    <xf numFmtId="3" fontId="9" fillId="2" borderId="1490" applyNumberFormat="0" applyFont="0" applyFill="0" applyBorder="0" applyAlignment="0" applyProtection="0">
      <alignment horizontal="center" vertical="center" wrapText="1"/>
    </xf>
    <xf numFmtId="0" fontId="396" fillId="86" borderId="1503" applyNumberFormat="0" applyAlignment="0" applyProtection="0"/>
    <xf numFmtId="0" fontId="20" fillId="0" borderId="1745">
      <alignment horizontal="left" vertical="center"/>
    </xf>
    <xf numFmtId="245" fontId="20" fillId="0" borderId="1669">
      <alignment horizontal="left" vertical="center"/>
    </xf>
    <xf numFmtId="0" fontId="406" fillId="86" borderId="1652" applyNumberFormat="0" applyAlignment="0" applyProtection="0">
      <alignment vertical="center"/>
    </xf>
    <xf numFmtId="245" fontId="20" fillId="0" borderId="1518">
      <alignment horizontal="left" vertical="center"/>
    </xf>
    <xf numFmtId="245" fontId="20" fillId="0" borderId="1633">
      <alignment horizontal="left" vertical="center"/>
    </xf>
    <xf numFmtId="0" fontId="20" fillId="0" borderId="1758">
      <alignment horizontal="left" vertical="center"/>
    </xf>
    <xf numFmtId="0" fontId="396" fillId="86" borderId="1462" applyNumberFormat="0" applyAlignment="0" applyProtection="0"/>
    <xf numFmtId="0" fontId="396" fillId="86" borderId="1702" applyNumberFormat="0" applyAlignment="0" applyProtection="0"/>
    <xf numFmtId="0" fontId="413" fillId="73" borderId="1522" applyNumberFormat="0" applyAlignment="0" applyProtection="0">
      <alignment vertical="center"/>
    </xf>
    <xf numFmtId="0" fontId="263" fillId="61" borderId="1777" applyNumberFormat="0" applyAlignment="0" applyProtection="0"/>
    <xf numFmtId="0" fontId="263" fillId="61" borderId="1522" applyNumberFormat="0" applyAlignment="0" applyProtection="0"/>
    <xf numFmtId="0" fontId="396" fillId="86" borderId="1475" applyNumberFormat="0" applyAlignment="0" applyProtection="0"/>
    <xf numFmtId="0" fontId="349" fillId="87" borderId="1342" applyNumberFormat="0" applyFont="0" applyAlignment="0" applyProtection="0"/>
    <xf numFmtId="0" fontId="413" fillId="73" borderId="1495" applyNumberFormat="0" applyAlignment="0" applyProtection="0">
      <alignment vertical="center"/>
    </xf>
    <xf numFmtId="0" fontId="20" fillId="0" borderId="1614">
      <alignment horizontal="left" vertical="center"/>
    </xf>
    <xf numFmtId="0" fontId="377" fillId="86" borderId="1412" applyNumberFormat="0" applyAlignment="0" applyProtection="0"/>
    <xf numFmtId="0" fontId="20" fillId="0" borderId="1758">
      <alignment horizontal="left" vertical="center"/>
    </xf>
    <xf numFmtId="0" fontId="20" fillId="0" borderId="1640">
      <alignment horizontal="left" vertical="center"/>
    </xf>
    <xf numFmtId="3" fontId="9" fillId="2" borderId="1613" applyNumberFormat="0" applyFont="0" applyFill="0" applyBorder="0" applyAlignment="0" applyProtection="0">
      <alignment horizontal="center" vertical="center" wrapText="1"/>
    </xf>
    <xf numFmtId="0" fontId="349" fillId="87" borderId="1607" applyNumberFormat="0" applyFont="0" applyAlignment="0" applyProtection="0"/>
    <xf numFmtId="0" fontId="396" fillId="86" borderId="1608" applyNumberFormat="0" applyAlignment="0" applyProtection="0"/>
    <xf numFmtId="0" fontId="419" fillId="86" borderId="1792" applyNumberFormat="0" applyAlignment="0" applyProtection="0">
      <alignment vertical="center"/>
    </xf>
    <xf numFmtId="0" fontId="8" fillId="52" borderId="1426" applyNumberFormat="0" applyFont="0" applyAlignment="0" applyProtection="0"/>
    <xf numFmtId="0" fontId="20" fillId="0" borderId="1758">
      <alignment horizontal="left" vertical="center"/>
    </xf>
    <xf numFmtId="0" fontId="377" fillId="86" borderId="1537" applyNumberFormat="0" applyAlignment="0" applyProtection="0"/>
    <xf numFmtId="245" fontId="20" fillId="0" borderId="1640">
      <alignment horizontal="left" vertical="center"/>
    </xf>
    <xf numFmtId="0" fontId="263" fillId="61" borderId="1727" applyNumberFormat="0" applyAlignment="0" applyProtection="0"/>
    <xf numFmtId="0" fontId="20" fillId="0" borderId="1655">
      <alignment horizontal="left" vertical="center"/>
    </xf>
    <xf numFmtId="0" fontId="20" fillId="0" borderId="1421">
      <alignment horizontal="left" vertical="center"/>
    </xf>
    <xf numFmtId="3" fontId="9" fillId="2" borderId="1800" applyNumberFormat="0" applyFont="0" applyFill="0" applyBorder="0" applyAlignment="0" applyProtection="0">
      <alignment horizontal="center" vertical="center" wrapText="1"/>
    </xf>
    <xf numFmtId="0" fontId="412" fillId="0" borderId="1671" applyNumberFormat="0" applyFill="0" applyAlignment="0" applyProtection="0">
      <alignment vertical="center"/>
    </xf>
    <xf numFmtId="37" fontId="108" fillId="0" borderId="1686" applyAlignment="0"/>
    <xf numFmtId="245" fontId="20" fillId="0" borderId="1661">
      <alignment horizontal="left" vertical="center"/>
    </xf>
    <xf numFmtId="0" fontId="406" fillId="86" borderId="1551" applyNumberFormat="0" applyAlignment="0" applyProtection="0">
      <alignment vertical="center"/>
    </xf>
    <xf numFmtId="0" fontId="20" fillId="0" borderId="1633">
      <alignment horizontal="left" vertical="center"/>
    </xf>
    <xf numFmtId="0" fontId="412" fillId="0" borderId="1650" applyNumberFormat="0" applyFill="0" applyAlignment="0" applyProtection="0">
      <alignment vertical="center"/>
    </xf>
    <xf numFmtId="0" fontId="274" fillId="61" borderId="1385" applyNumberFormat="0" applyAlignment="0" applyProtection="0"/>
    <xf numFmtId="0" fontId="20" fillId="0" borderId="1633">
      <alignment horizontal="left" vertical="center"/>
    </xf>
    <xf numFmtId="0" fontId="350" fillId="82" borderId="0" applyNumberFormat="0" applyBorder="0" applyAlignment="0" applyProtection="0"/>
    <xf numFmtId="0" fontId="413" fillId="73" borderId="1637" applyNumberFormat="0" applyAlignment="0" applyProtection="0">
      <alignment vertical="center"/>
    </xf>
    <xf numFmtId="0" fontId="274" fillId="61" borderId="1778" applyNumberFormat="0" applyAlignment="0" applyProtection="0"/>
    <xf numFmtId="37" fontId="108" fillId="0" borderId="1658" applyAlignment="0"/>
    <xf numFmtId="245" fontId="20" fillId="0" borderId="1633">
      <alignment horizontal="left" vertical="center"/>
    </xf>
    <xf numFmtId="0" fontId="396" fillId="86" borderId="1631" applyNumberFormat="0" applyAlignment="0" applyProtection="0"/>
    <xf numFmtId="0" fontId="20" fillId="0" borderId="1633">
      <alignment horizontal="left" vertical="center"/>
    </xf>
    <xf numFmtId="37" fontId="108" fillId="0" borderId="1514" applyAlignment="0"/>
    <xf numFmtId="0" fontId="108" fillId="0" borderId="1641">
      <alignment vertical="justify" wrapText="1"/>
    </xf>
    <xf numFmtId="37" fontId="108" fillId="0" borderId="1473" applyAlignment="0"/>
    <xf numFmtId="0" fontId="350" fillId="84" borderId="0" applyNumberFormat="0" applyBorder="0" applyAlignment="0" applyProtection="0"/>
    <xf numFmtId="0" fontId="406" fillId="86" borderId="1687" applyNumberFormat="0" applyAlignment="0" applyProtection="0">
      <alignment vertical="center"/>
    </xf>
    <xf numFmtId="37" fontId="108" fillId="0" borderId="1439" applyAlignment="0"/>
    <xf numFmtId="0" fontId="350" fillId="80" borderId="0" applyNumberFormat="0" applyBorder="0" applyAlignment="0" applyProtection="0"/>
    <xf numFmtId="0" fontId="8" fillId="52" borderId="1728" applyNumberFormat="0" applyFont="0" applyAlignment="0" applyProtection="0"/>
    <xf numFmtId="37" fontId="108" fillId="0" borderId="1606" applyAlignment="0"/>
    <xf numFmtId="37" fontId="108" fillId="0" borderId="1514" applyAlignment="0"/>
    <xf numFmtId="0" fontId="274" fillId="61" borderId="1552" applyNumberFormat="0" applyAlignment="0" applyProtection="0"/>
    <xf numFmtId="0" fontId="90" fillId="0" borderId="0"/>
    <xf numFmtId="245" fontId="20" fillId="0" borderId="1640">
      <alignment horizontal="left" vertical="center"/>
    </xf>
    <xf numFmtId="0" fontId="419" fillId="86" borderId="1653" applyNumberFormat="0" applyAlignment="0" applyProtection="0">
      <alignment vertical="center"/>
    </xf>
    <xf numFmtId="245" fontId="20" fillId="0" borderId="1610">
      <alignment horizontal="left" vertical="center"/>
    </xf>
    <xf numFmtId="0" fontId="8" fillId="52" borderId="1666" applyNumberFormat="0" applyFont="0" applyAlignment="0" applyProtection="0"/>
    <xf numFmtId="3" fontId="9" fillId="2" borderId="1772" applyNumberFormat="0" applyFont="0" applyFill="0" applyBorder="0" applyAlignment="0" applyProtection="0">
      <alignment horizontal="center" vertical="center" wrapText="1"/>
    </xf>
    <xf numFmtId="0" fontId="396" fillId="86" borderId="1749" applyNumberFormat="0" applyAlignment="0" applyProtection="0"/>
    <xf numFmtId="0" fontId="419" fillId="86" borderId="1702" applyNumberFormat="0" applyAlignment="0" applyProtection="0">
      <alignment vertical="center"/>
    </xf>
    <xf numFmtId="0" fontId="419" fillId="86" borderId="1503" applyNumberFormat="0" applyAlignment="0" applyProtection="0">
      <alignment vertical="center"/>
    </xf>
    <xf numFmtId="0" fontId="377" fillId="86" borderId="1770" applyNumberFormat="0" applyAlignment="0" applyProtection="0"/>
    <xf numFmtId="0" fontId="419" fillId="86" borderId="1391" applyNumberFormat="0" applyAlignment="0" applyProtection="0">
      <alignment vertical="center"/>
    </xf>
    <xf numFmtId="37" fontId="108" fillId="0" borderId="1529" applyAlignment="0"/>
    <xf numFmtId="0" fontId="419" fillId="86" borderId="1608" applyNumberFormat="0" applyAlignment="0" applyProtection="0">
      <alignment vertical="center"/>
    </xf>
    <xf numFmtId="0" fontId="20" fillId="0" borderId="1758">
      <alignment horizontal="left" vertical="center"/>
    </xf>
    <xf numFmtId="0" fontId="377" fillId="86" borderId="1714" applyNumberFormat="0" applyAlignment="0" applyProtection="0"/>
    <xf numFmtId="0" fontId="419" fillId="86" borderId="1785" applyNumberFormat="0" applyAlignment="0" applyProtection="0">
      <alignment vertical="center"/>
    </xf>
    <xf numFmtId="0" fontId="419" fillId="86" borderId="1419" applyNumberFormat="0" applyAlignment="0" applyProtection="0">
      <alignment vertical="center"/>
    </xf>
    <xf numFmtId="0" fontId="20" fillId="0" borderId="1633">
      <alignment horizontal="left" vertical="center"/>
    </xf>
    <xf numFmtId="37" fontId="108" fillId="0" borderId="1713" applyAlignment="0"/>
    <xf numFmtId="0" fontId="90" fillId="0" borderId="0"/>
    <xf numFmtId="0" fontId="20" fillId="0" borderId="1745">
      <alignment horizontal="left" vertical="center"/>
    </xf>
    <xf numFmtId="245" fontId="20" fillId="0" borderId="1661">
      <alignment horizontal="left" vertical="center"/>
    </xf>
    <xf numFmtId="0" fontId="303" fillId="86" borderId="1343" applyNumberFormat="0" applyAlignment="0" applyProtection="0">
      <alignment vertical="center"/>
    </xf>
    <xf numFmtId="0" fontId="298" fillId="73" borderId="1341" applyNumberFormat="0" applyAlignment="0" applyProtection="0">
      <alignment vertical="center"/>
    </xf>
    <xf numFmtId="0" fontId="297" fillId="0" borderId="1338" applyNumberFormat="0" applyFill="0" applyAlignment="0" applyProtection="0">
      <alignment vertical="center"/>
    </xf>
    <xf numFmtId="0" fontId="274" fillId="61" borderId="1764" applyNumberFormat="0" applyAlignment="0" applyProtection="0"/>
    <xf numFmtId="0" fontId="8" fillId="87" borderId="1342" applyNumberFormat="0" applyFont="0" applyAlignment="0" applyProtection="0">
      <alignment vertical="center"/>
    </xf>
    <xf numFmtId="0" fontId="291" fillId="86" borderId="1341" applyNumberFormat="0" applyAlignment="0" applyProtection="0">
      <alignment vertical="center"/>
    </xf>
    <xf numFmtId="0" fontId="263" fillId="61" borderId="1341" applyNumberFormat="0" applyAlignment="0" applyProtection="0"/>
    <xf numFmtId="0" fontId="20" fillId="0" borderId="1491">
      <alignment horizontal="left" vertical="center"/>
    </xf>
    <xf numFmtId="0" fontId="20" fillId="0" borderId="1738">
      <alignment horizontal="left" vertical="center"/>
    </xf>
    <xf numFmtId="0" fontId="406" fillId="86" borderId="1644" applyNumberFormat="0" applyAlignment="0" applyProtection="0">
      <alignment vertical="center"/>
    </xf>
    <xf numFmtId="0" fontId="20" fillId="0" borderId="1655">
      <alignment horizontal="left" vertical="center"/>
    </xf>
    <xf numFmtId="0" fontId="396" fillId="86" borderId="1667" applyNumberFormat="0" applyAlignment="0" applyProtection="0"/>
    <xf numFmtId="0" fontId="274" fillId="61" borderId="1646" applyNumberFormat="0" applyAlignment="0" applyProtection="0"/>
    <xf numFmtId="0" fontId="412" fillId="0" borderId="1671" applyNumberFormat="0" applyFill="0" applyAlignment="0" applyProtection="0">
      <alignment vertical="center"/>
    </xf>
    <xf numFmtId="0" fontId="8" fillId="52" borderId="1763" applyNumberFormat="0" applyFont="0" applyAlignment="0" applyProtection="0"/>
    <xf numFmtId="0" fontId="350" fillId="80" borderId="0" applyNumberFormat="0" applyBorder="0" applyAlignment="0" applyProtection="0"/>
    <xf numFmtId="0" fontId="349" fillId="87" borderId="1645" applyNumberFormat="0" applyFont="0" applyAlignment="0" applyProtection="0"/>
    <xf numFmtId="0" fontId="20" fillId="0" borderId="1620">
      <alignment horizontal="left" vertical="center"/>
    </xf>
    <xf numFmtId="0" fontId="8" fillId="52" borderId="1342" applyNumberFormat="0" applyFont="0" applyAlignment="0" applyProtection="0"/>
    <xf numFmtId="0" fontId="274" fillId="61" borderId="1343" applyNumberFormat="0" applyAlignment="0" applyProtection="0"/>
    <xf numFmtId="0" fontId="8" fillId="52" borderId="1342" applyNumberFormat="0" applyFont="0" applyAlignment="0" applyProtection="0"/>
    <xf numFmtId="0" fontId="108" fillId="0" borderId="1337">
      <alignment vertical="justify" wrapText="1"/>
    </xf>
    <xf numFmtId="0" fontId="406" fillId="86" borderId="1341" applyNumberFormat="0" applyAlignment="0" applyProtection="0">
      <alignment vertical="center"/>
    </xf>
    <xf numFmtId="0" fontId="8" fillId="87" borderId="1342" applyNumberFormat="0" applyFont="0" applyAlignment="0" applyProtection="0">
      <alignment vertical="center"/>
    </xf>
    <xf numFmtId="0" fontId="412" fillId="0" borderId="1338" applyNumberFormat="0" applyFill="0" applyAlignment="0" applyProtection="0">
      <alignment vertical="center"/>
    </xf>
    <xf numFmtId="0" fontId="413" fillId="73" borderId="1341" applyNumberFormat="0" applyAlignment="0" applyProtection="0">
      <alignment vertical="center"/>
    </xf>
    <xf numFmtId="0" fontId="419" fillId="86" borderId="1343" applyNumberFormat="0" applyAlignment="0" applyProtection="0">
      <alignment vertical="center"/>
    </xf>
    <xf numFmtId="0" fontId="419" fillId="86" borderId="1361" applyNumberFormat="0" applyAlignment="0" applyProtection="0">
      <alignment vertical="center"/>
    </xf>
    <xf numFmtId="0" fontId="419" fillId="86" borderId="1349" applyNumberFormat="0" applyAlignment="0" applyProtection="0">
      <alignment vertical="center"/>
    </xf>
    <xf numFmtId="0" fontId="413" fillId="73" borderId="1348" applyNumberFormat="0" applyAlignment="0" applyProtection="0">
      <alignment vertical="center"/>
    </xf>
    <xf numFmtId="0" fontId="406" fillId="86" borderId="1348" applyNumberFormat="0" applyAlignment="0" applyProtection="0">
      <alignment vertical="center"/>
    </xf>
    <xf numFmtId="0" fontId="20" fillId="0" borderId="1363">
      <alignment horizontal="left" vertical="center"/>
    </xf>
    <xf numFmtId="0" fontId="20" fillId="0" borderId="1363">
      <alignment horizontal="left" vertical="center"/>
    </xf>
    <xf numFmtId="0" fontId="263" fillId="61" borderId="1348" applyNumberFormat="0" applyAlignment="0" applyProtection="0"/>
    <xf numFmtId="0" fontId="419" fillId="86" borderId="1361" applyNumberFormat="0" applyAlignment="0" applyProtection="0">
      <alignment vertical="center"/>
    </xf>
    <xf numFmtId="37" fontId="108" fillId="0" borderId="1360" applyAlignment="0"/>
    <xf numFmtId="0" fontId="412" fillId="0" borderId="1359" applyNumberFormat="0" applyFill="0" applyAlignment="0" applyProtection="0">
      <alignment vertical="center"/>
    </xf>
    <xf numFmtId="0" fontId="419" fillId="86" borderId="1361" applyNumberFormat="0" applyAlignment="0" applyProtection="0">
      <alignment vertical="center"/>
    </xf>
    <xf numFmtId="0" fontId="108" fillId="0" borderId="1364">
      <alignment vertical="justify" wrapText="1"/>
    </xf>
    <xf numFmtId="0" fontId="274" fillId="61" borderId="1361" applyNumberFormat="0" applyAlignment="0" applyProtection="0"/>
    <xf numFmtId="245" fontId="20" fillId="0" borderId="1363">
      <alignment horizontal="left" vertical="center"/>
    </xf>
    <xf numFmtId="0" fontId="396" fillId="86" borderId="1361" applyNumberFormat="0" applyAlignment="0" applyProtection="0"/>
    <xf numFmtId="0" fontId="20" fillId="0" borderId="1363">
      <alignment horizontal="left" vertical="center"/>
    </xf>
    <xf numFmtId="0" fontId="20" fillId="0" borderId="1363">
      <alignment horizontal="left" vertical="center"/>
    </xf>
    <xf numFmtId="0" fontId="412" fillId="0" borderId="1365" applyNumberFormat="0" applyFill="0" applyAlignment="0" applyProtection="0">
      <alignment vertical="center"/>
    </xf>
    <xf numFmtId="0" fontId="396" fillId="86" borderId="1361" applyNumberFormat="0" applyAlignment="0" applyProtection="0"/>
    <xf numFmtId="3" fontId="9" fillId="2" borderId="1362" applyNumberFormat="0" applyFont="0" applyFill="0" applyBorder="0" applyAlignment="0" applyProtection="0">
      <alignment horizontal="center" vertical="center" wrapText="1"/>
    </xf>
    <xf numFmtId="0" fontId="20" fillId="0" borderId="1357">
      <alignment horizontal="left" vertical="center"/>
    </xf>
    <xf numFmtId="3" fontId="9" fillId="2" borderId="1682" applyNumberFormat="0" applyFont="0" applyFill="0" applyBorder="0" applyAlignment="0" applyProtection="0">
      <alignment horizontal="center" vertical="center" wrapText="1"/>
    </xf>
    <xf numFmtId="37" fontId="108" fillId="0" borderId="1606" applyAlignment="0"/>
    <xf numFmtId="0" fontId="20" fillId="0" borderId="1794">
      <alignment horizontal="left" vertical="center"/>
    </xf>
    <xf numFmtId="0" fontId="413" fillId="73" borderId="1665" applyNumberFormat="0" applyAlignment="0" applyProtection="0">
      <alignment vertical="center"/>
    </xf>
    <xf numFmtId="3" fontId="9" fillId="2" borderId="1362" applyNumberFormat="0" applyFont="0" applyFill="0" applyBorder="0" applyAlignment="0" applyProtection="0">
      <alignment horizontal="center" vertical="center" wrapText="1"/>
    </xf>
    <xf numFmtId="0" fontId="20" fillId="0" borderId="1363">
      <alignment horizontal="left" vertical="center"/>
    </xf>
    <xf numFmtId="0" fontId="20" fillId="0" borderId="1363">
      <alignment horizontal="left" vertical="center"/>
    </xf>
    <xf numFmtId="0" fontId="274" fillId="61" borderId="1361" applyNumberFormat="0" applyAlignment="0" applyProtection="0"/>
    <xf numFmtId="0" fontId="20" fillId="0" borderId="1357">
      <alignment horizontal="left" vertical="center"/>
    </xf>
    <xf numFmtId="0" fontId="20" fillId="0" borderId="1357">
      <alignment horizontal="left" vertical="center"/>
    </xf>
    <xf numFmtId="0" fontId="20" fillId="0" borderId="1357">
      <alignment horizontal="left" vertical="center"/>
    </xf>
    <xf numFmtId="0" fontId="20" fillId="0" borderId="1357">
      <alignment horizontal="left" vertical="center"/>
    </xf>
    <xf numFmtId="0" fontId="20" fillId="0" borderId="1357">
      <alignment horizontal="left" vertical="center"/>
    </xf>
    <xf numFmtId="0" fontId="20" fillId="0" borderId="1357">
      <alignment horizontal="left" vertical="center"/>
    </xf>
    <xf numFmtId="0" fontId="274" fillId="61" borderId="1349" applyNumberFormat="0" applyAlignment="0" applyProtection="0"/>
    <xf numFmtId="37" fontId="108" fillId="0" borderId="1360" applyAlignment="0"/>
    <xf numFmtId="0" fontId="406" fillId="86" borderId="1341" applyNumberFormat="0" applyAlignment="0" applyProtection="0">
      <alignment vertical="center"/>
    </xf>
    <xf numFmtId="0" fontId="8" fillId="87" borderId="1342" applyNumberFormat="0" applyFont="0" applyAlignment="0" applyProtection="0">
      <alignment vertical="center"/>
    </xf>
    <xf numFmtId="0" fontId="412" fillId="0" borderId="1338" applyNumberFormat="0" applyFill="0" applyAlignment="0" applyProtection="0">
      <alignment vertical="center"/>
    </xf>
    <xf numFmtId="0" fontId="413" fillId="73" borderId="1341" applyNumberFormat="0" applyAlignment="0" applyProtection="0">
      <alignment vertical="center"/>
    </xf>
    <xf numFmtId="0" fontId="419" fillId="86" borderId="1343" applyNumberFormat="0" applyAlignment="0" applyProtection="0">
      <alignment vertical="center"/>
    </xf>
    <xf numFmtId="3" fontId="9" fillId="2" borderId="1356" applyNumberFormat="0" applyFont="0" applyFill="0" applyBorder="0" applyAlignment="0" applyProtection="0">
      <alignment horizontal="center" vertical="center" wrapText="1"/>
    </xf>
    <xf numFmtId="0" fontId="396" fillId="86" borderId="1355" applyNumberFormat="0" applyAlignment="0" applyProtection="0"/>
    <xf numFmtId="0" fontId="20" fillId="0" borderId="1363">
      <alignment horizontal="left" vertical="center"/>
    </xf>
    <xf numFmtId="0" fontId="396" fillId="86" borderId="1349" applyNumberFormat="0" applyAlignment="0" applyProtection="0"/>
    <xf numFmtId="0" fontId="377" fillId="86" borderId="1348" applyNumberFormat="0" applyAlignment="0" applyProtection="0"/>
    <xf numFmtId="3" fontId="9" fillId="2" borderId="1350" applyNumberFormat="0" applyFont="0" applyFill="0" applyBorder="0" applyAlignment="0" applyProtection="0">
      <alignment horizontal="center" vertical="center" wrapText="1"/>
    </xf>
    <xf numFmtId="0" fontId="274" fillId="61" borderId="1361" applyNumberFormat="0" applyAlignment="0" applyProtection="0"/>
    <xf numFmtId="37" fontId="108" fillId="0" borderId="1347" applyAlignment="0"/>
    <xf numFmtId="37" fontId="108" fillId="0" borderId="1360" applyAlignment="0"/>
    <xf numFmtId="3" fontId="9" fillId="2" borderId="1362" applyNumberFormat="0" applyFont="0" applyFill="0" applyBorder="0" applyAlignment="0" applyProtection="0">
      <alignment horizontal="center" vertical="center" wrapText="1"/>
    </xf>
    <xf numFmtId="0" fontId="396" fillId="86" borderId="1361" applyNumberFormat="0" applyAlignment="0" applyProtection="0"/>
    <xf numFmtId="37" fontId="108" fillId="0" borderId="1339" applyAlignment="0"/>
    <xf numFmtId="3" fontId="9" fillId="2" borderId="1340" applyNumberFormat="0" applyFont="0" applyFill="0" applyBorder="0" applyAlignment="0" applyProtection="0">
      <alignment horizontal="center" vertical="center" wrapText="1"/>
    </xf>
    <xf numFmtId="0" fontId="377" fillId="86" borderId="1341" applyNumberFormat="0" applyAlignment="0" applyProtection="0"/>
    <xf numFmtId="0" fontId="349" fillId="87" borderId="1342" applyNumberFormat="0" applyFont="0" applyAlignment="0" applyProtection="0"/>
    <xf numFmtId="0" fontId="396" fillId="86" borderId="1343" applyNumberFormat="0" applyAlignment="0" applyProtection="0"/>
    <xf numFmtId="37" fontId="108" fillId="0" borderId="1354" applyAlignment="0"/>
    <xf numFmtId="0" fontId="396" fillId="86" borderId="1361" applyNumberFormat="0" applyAlignment="0" applyProtection="0"/>
    <xf numFmtId="0" fontId="396" fillId="86" borderId="1736" applyNumberFormat="0" applyAlignment="0" applyProtection="0"/>
    <xf numFmtId="0" fontId="350" fillId="85" borderId="0" applyNumberFormat="0" applyBorder="0" applyAlignment="0" applyProtection="0"/>
    <xf numFmtId="0" fontId="350" fillId="85" borderId="0" applyNumberFormat="0" applyBorder="0" applyAlignment="0" applyProtection="0"/>
    <xf numFmtId="37" fontId="108" fillId="0" borderId="1686" applyAlignment="0"/>
    <xf numFmtId="37" fontId="108" fillId="0" borderId="1700" applyAlignment="0"/>
    <xf numFmtId="3" fontId="9" fillId="2" borderId="1703" applyNumberFormat="0" applyFont="0" applyFill="0" applyBorder="0" applyAlignment="0" applyProtection="0">
      <alignment horizontal="center" vertical="center" wrapText="1"/>
    </xf>
    <xf numFmtId="3" fontId="9" fillId="2" borderId="1786" applyNumberFormat="0" applyFont="0" applyFill="0" applyBorder="0" applyAlignment="0" applyProtection="0">
      <alignment horizontal="center" vertical="center" wrapText="1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108" fillId="0" borderId="1337">
      <alignment vertical="justify" wrapText="1"/>
    </xf>
    <xf numFmtId="0" fontId="263" fillId="61" borderId="1341" applyNumberFormat="0" applyAlignment="0" applyProtection="0"/>
    <xf numFmtId="0" fontId="274" fillId="61" borderId="1343" applyNumberFormat="0" applyAlignment="0" applyProtection="0"/>
    <xf numFmtId="0" fontId="20" fillId="0" borderId="1794">
      <alignment horizontal="left" vertical="center"/>
    </xf>
    <xf numFmtId="0" fontId="8" fillId="52" borderId="1342" applyNumberFormat="0" applyFont="0" applyAlignment="0" applyProtection="0"/>
    <xf numFmtId="0" fontId="8" fillId="52" borderId="1607" applyNumberFormat="0" applyFont="0" applyAlignment="0" applyProtection="0"/>
    <xf numFmtId="0" fontId="406" fillId="86" borderId="1341" applyNumberFormat="0" applyAlignment="0" applyProtection="0">
      <alignment vertical="center"/>
    </xf>
    <xf numFmtId="0" fontId="8" fillId="87" borderId="1342" applyNumberFormat="0" applyFont="0" applyAlignment="0" applyProtection="0">
      <alignment vertical="center"/>
    </xf>
    <xf numFmtId="0" fontId="412" fillId="0" borderId="1338" applyNumberFormat="0" applyFill="0" applyAlignment="0" applyProtection="0">
      <alignment vertical="center"/>
    </xf>
    <xf numFmtId="0" fontId="413" fillId="73" borderId="1341" applyNumberFormat="0" applyAlignment="0" applyProtection="0">
      <alignment vertical="center"/>
    </xf>
    <xf numFmtId="0" fontId="419" fillId="86" borderId="1343" applyNumberFormat="0" applyAlignment="0" applyProtection="0">
      <alignment vertical="center"/>
    </xf>
    <xf numFmtId="245" fontId="20" fillId="0" borderId="1344">
      <alignment horizontal="left" vertical="center"/>
    </xf>
    <xf numFmtId="37" fontId="108" fillId="0" borderId="1339" applyAlignment="0"/>
    <xf numFmtId="3" fontId="9" fillId="2" borderId="1340" applyNumberFormat="0" applyFont="0" applyFill="0" applyBorder="0" applyAlignment="0" applyProtection="0">
      <alignment horizontal="center" vertical="center" wrapText="1"/>
    </xf>
    <xf numFmtId="0" fontId="377" fillId="86" borderId="1341" applyNumberFormat="0" applyAlignment="0" applyProtection="0"/>
    <xf numFmtId="0" fontId="349" fillId="87" borderId="1342" applyNumberFormat="0" applyFont="0" applyAlignment="0" applyProtection="0"/>
    <xf numFmtId="0" fontId="396" fillId="86" borderId="1343" applyNumberFormat="0" applyAlignment="0" applyProtection="0"/>
    <xf numFmtId="245" fontId="20" fillId="0" borderId="1344">
      <alignment horizontal="left" vertical="center"/>
    </xf>
    <xf numFmtId="0" fontId="20" fillId="0" borderId="161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245" fontId="20" fillId="0" borderId="1344">
      <alignment horizontal="left" vertical="center"/>
    </xf>
    <xf numFmtId="245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377" fillId="86" borderId="1341" applyNumberFormat="0" applyAlignment="0" applyProtection="0"/>
    <xf numFmtId="0" fontId="349" fillId="87" borderId="1342" applyNumberFormat="0" applyFont="0" applyAlignment="0" applyProtection="0"/>
    <xf numFmtId="0" fontId="396" fillId="86" borderId="1343" applyNumberFormat="0" applyAlignment="0" applyProtection="0"/>
    <xf numFmtId="37" fontId="108" fillId="0" borderId="1339" applyAlignment="0"/>
    <xf numFmtId="3" fontId="9" fillId="2" borderId="1340" applyNumberFormat="0" applyFont="0" applyFill="0" applyBorder="0" applyAlignment="0" applyProtection="0">
      <alignment horizontal="center" vertical="center" wrapText="1"/>
    </xf>
    <xf numFmtId="0" fontId="350" fillId="84" borderId="0" applyNumberFormat="0" applyBorder="0" applyAlignment="0" applyProtection="0"/>
    <xf numFmtId="0" fontId="406" fillId="86" borderId="1637" applyNumberFormat="0" applyAlignment="0" applyProtection="0">
      <alignment vertical="center"/>
    </xf>
    <xf numFmtId="0" fontId="108" fillId="0" borderId="1345">
      <alignment vertical="justify" wrapText="1"/>
    </xf>
    <xf numFmtId="0" fontId="263" fillId="61" borderId="1341" applyNumberFormat="0" applyAlignment="0" applyProtection="0"/>
    <xf numFmtId="0" fontId="274" fillId="61" borderId="1343" applyNumberFormat="0" applyAlignment="0" applyProtection="0"/>
    <xf numFmtId="0" fontId="350" fillId="82" borderId="0" applyNumberFormat="0" applyBorder="0" applyAlignment="0" applyProtection="0"/>
    <xf numFmtId="0" fontId="20" fillId="0" borderId="1794">
      <alignment horizontal="left" vertical="center"/>
    </xf>
    <xf numFmtId="0" fontId="8" fillId="52" borderId="1342" applyNumberFormat="0" applyFont="0" applyAlignment="0" applyProtection="0"/>
    <xf numFmtId="0" fontId="412" fillId="0" borderId="1612" applyNumberFormat="0" applyFill="0" applyAlignment="0" applyProtection="0">
      <alignment vertical="center"/>
    </xf>
    <xf numFmtId="0" fontId="406" fillId="86" borderId="1341" applyNumberFormat="0" applyAlignment="0" applyProtection="0">
      <alignment vertical="center"/>
    </xf>
    <xf numFmtId="0" fontId="8" fillId="87" borderId="1342" applyNumberFormat="0" applyFont="0" applyAlignment="0" applyProtection="0">
      <alignment vertical="center"/>
    </xf>
    <xf numFmtId="0" fontId="412" fillId="0" borderId="1346" applyNumberFormat="0" applyFill="0" applyAlignment="0" applyProtection="0">
      <alignment vertical="center"/>
    </xf>
    <xf numFmtId="0" fontId="413" fillId="73" borderId="1341" applyNumberFormat="0" applyAlignment="0" applyProtection="0">
      <alignment vertical="center"/>
    </xf>
    <xf numFmtId="0" fontId="419" fillId="86" borderId="1343" applyNumberFormat="0" applyAlignment="0" applyProtection="0">
      <alignment vertical="center"/>
    </xf>
    <xf numFmtId="245" fontId="20" fillId="0" borderId="1344">
      <alignment horizontal="left" vertical="center"/>
    </xf>
    <xf numFmtId="0" fontId="377" fillId="86" borderId="1341" applyNumberFormat="0" applyAlignment="0" applyProtection="0"/>
    <xf numFmtId="0" fontId="349" fillId="87" borderId="1342" applyNumberFormat="0" applyFont="0" applyAlignment="0" applyProtection="0"/>
    <xf numFmtId="0" fontId="396" fillId="86" borderId="1343" applyNumberFormat="0" applyAlignment="0" applyProtection="0"/>
    <xf numFmtId="245" fontId="20" fillId="0" borderId="1344">
      <alignment horizontal="left" vertical="center"/>
    </xf>
    <xf numFmtId="0" fontId="396" fillId="86" borderId="1688" applyNumberFormat="0" applyAlignment="0" applyProtection="0"/>
    <xf numFmtId="3" fontId="9" fillId="2" borderId="1609" applyNumberFormat="0" applyFont="0" applyFill="0" applyBorder="0" applyAlignment="0" applyProtection="0">
      <alignment horizontal="center" vertical="center" wrapText="1"/>
    </xf>
    <xf numFmtId="0" fontId="349" fillId="87" borderId="1728" applyNumberFormat="0" applyFont="0" applyAlignment="0" applyProtection="0"/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0" fontId="20" fillId="0" borderId="1344">
      <alignment horizontal="left" vertical="center"/>
    </xf>
    <xf numFmtId="245" fontId="20" fillId="0" borderId="1344">
      <alignment horizontal="left" vertical="center"/>
    </xf>
    <xf numFmtId="245" fontId="20" fillId="0" borderId="1344">
      <alignment horizontal="left" vertical="center"/>
    </xf>
    <xf numFmtId="0" fontId="108" fillId="0" borderId="1345">
      <alignment vertical="justify" wrapText="1"/>
    </xf>
    <xf numFmtId="0" fontId="263" fillId="61" borderId="1348" applyNumberFormat="0" applyAlignment="0" applyProtection="0"/>
    <xf numFmtId="0" fontId="274" fillId="61" borderId="1349" applyNumberFormat="0" applyAlignment="0" applyProtection="0"/>
    <xf numFmtId="0" fontId="406" fillId="86" borderId="1348" applyNumberFormat="0" applyAlignment="0" applyProtection="0">
      <alignment vertical="center"/>
    </xf>
    <xf numFmtId="0" fontId="412" fillId="0" borderId="1346" applyNumberFormat="0" applyFill="0" applyAlignment="0" applyProtection="0">
      <alignment vertical="center"/>
    </xf>
    <xf numFmtId="0" fontId="413" fillId="73" borderId="1348" applyNumberFormat="0" applyAlignment="0" applyProtection="0">
      <alignment vertical="center"/>
    </xf>
    <xf numFmtId="0" fontId="419" fillId="86" borderId="1349" applyNumberFormat="0" applyAlignment="0" applyProtection="0">
      <alignment vertical="center"/>
    </xf>
    <xf numFmtId="37" fontId="108" fillId="0" borderId="1347" applyAlignment="0"/>
    <xf numFmtId="3" fontId="9" fillId="2" borderId="1350" applyNumberFormat="0" applyFont="0" applyFill="0" applyBorder="0" applyAlignment="0" applyProtection="0">
      <alignment horizontal="center" vertical="center" wrapText="1"/>
    </xf>
    <xf numFmtId="0" fontId="377" fillId="86" borderId="1348" applyNumberFormat="0" applyAlignment="0" applyProtection="0"/>
    <xf numFmtId="0" fontId="396" fillId="86" borderId="1349" applyNumberFormat="0" applyAlignment="0" applyProtection="0"/>
    <xf numFmtId="0" fontId="20" fillId="0" borderId="1351">
      <alignment horizontal="left" vertical="center"/>
    </xf>
    <xf numFmtId="0" fontId="20" fillId="0" borderId="1351">
      <alignment horizontal="left" vertical="center"/>
    </xf>
    <xf numFmtId="0" fontId="20" fillId="0" borderId="1351">
      <alignment horizontal="left" vertical="center"/>
    </xf>
    <xf numFmtId="0" fontId="20" fillId="0" borderId="1351">
      <alignment horizontal="left" vertical="center"/>
    </xf>
    <xf numFmtId="0" fontId="20" fillId="0" borderId="1351">
      <alignment horizontal="left" vertical="center"/>
    </xf>
    <xf numFmtId="0" fontId="20" fillId="0" borderId="1351">
      <alignment horizontal="left" vertical="center"/>
    </xf>
    <xf numFmtId="0" fontId="20" fillId="0" borderId="1351">
      <alignment horizontal="left" vertical="center"/>
    </xf>
    <xf numFmtId="0" fontId="377" fillId="86" borderId="1348" applyNumberFormat="0" applyAlignment="0" applyProtection="0"/>
    <xf numFmtId="0" fontId="396" fillId="86" borderId="1349" applyNumberFormat="0" applyAlignment="0" applyProtection="0"/>
    <xf numFmtId="37" fontId="108" fillId="0" borderId="1347" applyAlignment="0"/>
    <xf numFmtId="3" fontId="9" fillId="2" borderId="1350" applyNumberFormat="0" applyFont="0" applyFill="0" applyBorder="0" applyAlignment="0" applyProtection="0">
      <alignment horizontal="center" vertical="center" wrapText="1"/>
    </xf>
    <xf numFmtId="0" fontId="108" fillId="0" borderId="1352">
      <alignment vertical="justify" wrapText="1"/>
    </xf>
    <xf numFmtId="0" fontId="263" fillId="61" borderId="1348" applyNumberFormat="0" applyAlignment="0" applyProtection="0"/>
    <xf numFmtId="0" fontId="274" fillId="61" borderId="1349" applyNumberFormat="0" applyAlignment="0" applyProtection="0"/>
    <xf numFmtId="0" fontId="406" fillId="86" borderId="1348" applyNumberFormat="0" applyAlignment="0" applyProtection="0">
      <alignment vertical="center"/>
    </xf>
    <xf numFmtId="0" fontId="412" fillId="0" borderId="1353" applyNumberFormat="0" applyFill="0" applyAlignment="0" applyProtection="0">
      <alignment vertical="center"/>
    </xf>
    <xf numFmtId="0" fontId="413" fillId="73" borderId="1348" applyNumberFormat="0" applyAlignment="0" applyProtection="0">
      <alignment vertical="center"/>
    </xf>
    <xf numFmtId="0" fontId="419" fillId="86" borderId="1349" applyNumberFormat="0" applyAlignment="0" applyProtection="0">
      <alignment vertical="center"/>
    </xf>
    <xf numFmtId="245" fontId="20" fillId="0" borderId="1351">
      <alignment horizontal="left" vertical="center"/>
    </xf>
    <xf numFmtId="0" fontId="377" fillId="86" borderId="1348" applyNumberFormat="0" applyAlignment="0" applyProtection="0"/>
    <xf numFmtId="0" fontId="396" fillId="86" borderId="1349" applyNumberFormat="0" applyAlignment="0" applyProtection="0"/>
    <xf numFmtId="245" fontId="20" fillId="0" borderId="1351">
      <alignment horizontal="left" vertical="center"/>
    </xf>
    <xf numFmtId="0" fontId="20" fillId="0" borderId="1351">
      <alignment horizontal="left" vertical="center"/>
    </xf>
    <xf numFmtId="0" fontId="20" fillId="0" borderId="1351">
      <alignment horizontal="left" vertical="center"/>
    </xf>
    <xf numFmtId="0" fontId="20" fillId="0" borderId="1351">
      <alignment horizontal="left" vertical="center"/>
    </xf>
    <xf numFmtId="0" fontId="20" fillId="0" borderId="1351">
      <alignment horizontal="left" vertical="center"/>
    </xf>
    <xf numFmtId="0" fontId="20" fillId="0" borderId="1351">
      <alignment horizontal="left" vertical="center"/>
    </xf>
    <xf numFmtId="0" fontId="20" fillId="0" borderId="1351">
      <alignment horizontal="left" vertical="center"/>
    </xf>
    <xf numFmtId="0" fontId="20" fillId="0" borderId="1351">
      <alignment horizontal="left" vertical="center"/>
    </xf>
    <xf numFmtId="245" fontId="20" fillId="0" borderId="1351">
      <alignment horizontal="left" vertical="center"/>
    </xf>
    <xf numFmtId="245" fontId="20" fillId="0" borderId="1351">
      <alignment horizontal="left" vertical="center"/>
    </xf>
    <xf numFmtId="0" fontId="108" fillId="0" borderId="1358">
      <alignment vertical="justify" wrapText="1"/>
    </xf>
    <xf numFmtId="0" fontId="274" fillId="61" borderId="1355" applyNumberFormat="0" applyAlignment="0" applyProtection="0"/>
    <xf numFmtId="0" fontId="412" fillId="0" borderId="1359" applyNumberFormat="0" applyFill="0" applyAlignment="0" applyProtection="0">
      <alignment vertical="center"/>
    </xf>
    <xf numFmtId="0" fontId="419" fillId="86" borderId="1355" applyNumberFormat="0" applyAlignment="0" applyProtection="0">
      <alignment vertical="center"/>
    </xf>
    <xf numFmtId="245" fontId="20" fillId="0" borderId="1357">
      <alignment horizontal="left" vertical="center"/>
    </xf>
    <xf numFmtId="0" fontId="396" fillId="86" borderId="1355" applyNumberFormat="0" applyAlignment="0" applyProtection="0"/>
    <xf numFmtId="245" fontId="20" fillId="0" borderId="1357">
      <alignment horizontal="left" vertical="center"/>
    </xf>
    <xf numFmtId="0" fontId="20" fillId="0" borderId="1357">
      <alignment horizontal="left" vertical="center"/>
    </xf>
    <xf numFmtId="0" fontId="20" fillId="0" borderId="1357">
      <alignment horizontal="left" vertical="center"/>
    </xf>
    <xf numFmtId="0" fontId="20" fillId="0" borderId="1357">
      <alignment horizontal="left" vertical="center"/>
    </xf>
    <xf numFmtId="0" fontId="20" fillId="0" borderId="1357">
      <alignment horizontal="left" vertical="center"/>
    </xf>
    <xf numFmtId="0" fontId="20" fillId="0" borderId="1357">
      <alignment horizontal="left" vertical="center"/>
    </xf>
    <xf numFmtId="0" fontId="20" fillId="0" borderId="1357">
      <alignment horizontal="left" vertical="center"/>
    </xf>
    <xf numFmtId="0" fontId="20" fillId="0" borderId="1357">
      <alignment horizontal="left" vertical="center"/>
    </xf>
    <xf numFmtId="245" fontId="20" fillId="0" borderId="1357">
      <alignment horizontal="left" vertical="center"/>
    </xf>
    <xf numFmtId="245" fontId="20" fillId="0" borderId="1357">
      <alignment horizontal="left" vertical="center"/>
    </xf>
    <xf numFmtId="245" fontId="20" fillId="0" borderId="1363">
      <alignment horizontal="left" vertical="center"/>
    </xf>
    <xf numFmtId="0" fontId="20" fillId="0" borderId="1363">
      <alignment horizontal="left" vertical="center"/>
    </xf>
    <xf numFmtId="0" fontId="20" fillId="0" borderId="1363">
      <alignment horizontal="left" vertical="center"/>
    </xf>
    <xf numFmtId="0" fontId="20" fillId="0" borderId="1363">
      <alignment horizontal="left" vertical="center"/>
    </xf>
    <xf numFmtId="0" fontId="20" fillId="0" borderId="1363">
      <alignment horizontal="left" vertical="center"/>
    </xf>
    <xf numFmtId="0" fontId="20" fillId="0" borderId="1363">
      <alignment horizontal="left" vertical="center"/>
    </xf>
    <xf numFmtId="0" fontId="20" fillId="0" borderId="1363">
      <alignment horizontal="left" vertical="center"/>
    </xf>
    <xf numFmtId="0" fontId="20" fillId="0" borderId="1363">
      <alignment horizontal="left" vertical="center"/>
    </xf>
    <xf numFmtId="245" fontId="20" fillId="0" borderId="1363">
      <alignment horizontal="left" vertical="center"/>
    </xf>
    <xf numFmtId="245" fontId="20" fillId="0" borderId="1363">
      <alignment horizontal="left" vertical="center"/>
    </xf>
    <xf numFmtId="0" fontId="413" fillId="73" borderId="1551" applyNumberFormat="0" applyAlignment="0" applyProtection="0">
      <alignment vertical="center"/>
    </xf>
    <xf numFmtId="0" fontId="406" fillId="86" borderId="1433" applyNumberFormat="0" applyAlignment="0" applyProtection="0">
      <alignment vertical="center"/>
    </xf>
    <xf numFmtId="0" fontId="412" fillId="0" borderId="1438" applyNumberFormat="0" applyFill="0" applyAlignment="0" applyProtection="0">
      <alignment vertical="center"/>
    </xf>
    <xf numFmtId="0" fontId="413" fillId="73" borderId="1433" applyNumberFormat="0" applyAlignment="0" applyProtection="0">
      <alignment vertical="center"/>
    </xf>
    <xf numFmtId="0" fontId="419" fillId="86" borderId="1434" applyNumberFormat="0" applyAlignment="0" applyProtection="0">
      <alignment vertical="center"/>
    </xf>
    <xf numFmtId="245" fontId="20" fillId="0" borderId="1436">
      <alignment horizontal="left" vertical="center"/>
    </xf>
    <xf numFmtId="0" fontId="377" fillId="86" borderId="1433" applyNumberFormat="0" applyAlignment="0" applyProtection="0"/>
    <xf numFmtId="0" fontId="274" fillId="61" borderId="1559" applyNumberFormat="0" applyAlignment="0" applyProtection="0"/>
    <xf numFmtId="0" fontId="396" fillId="86" borderId="1434" applyNumberFormat="0" applyAlignment="0" applyProtection="0"/>
    <xf numFmtId="245" fontId="20" fillId="0" borderId="1436">
      <alignment horizontal="left" vertical="center"/>
    </xf>
    <xf numFmtId="0" fontId="20" fillId="0" borderId="1483">
      <alignment horizontal="left" vertical="center"/>
    </xf>
    <xf numFmtId="0" fontId="20" fillId="0" borderId="1436">
      <alignment horizontal="left" vertical="center"/>
    </xf>
    <xf numFmtId="0" fontId="20" fillId="0" borderId="1436">
      <alignment horizontal="left" vertical="center"/>
    </xf>
    <xf numFmtId="0" fontId="20" fillId="0" borderId="1436">
      <alignment horizontal="left" vertical="center"/>
    </xf>
    <xf numFmtId="0" fontId="20" fillId="0" borderId="1436">
      <alignment horizontal="left" vertical="center"/>
    </xf>
    <xf numFmtId="0" fontId="20" fillId="0" borderId="1436">
      <alignment horizontal="left" vertical="center"/>
    </xf>
    <xf numFmtId="0" fontId="20" fillId="0" borderId="1436">
      <alignment horizontal="left" vertical="center"/>
    </xf>
    <xf numFmtId="0" fontId="20" fillId="0" borderId="1436">
      <alignment horizontal="left" vertical="center"/>
    </xf>
    <xf numFmtId="245" fontId="20" fillId="0" borderId="1436">
      <alignment horizontal="left" vertical="center"/>
    </xf>
    <xf numFmtId="245" fontId="20" fillId="0" borderId="1436">
      <alignment horizontal="left" vertical="center"/>
    </xf>
    <xf numFmtId="0" fontId="412" fillId="0" borderId="1459" applyNumberFormat="0" applyFill="0" applyAlignment="0" applyProtection="0">
      <alignment vertical="center"/>
    </xf>
    <xf numFmtId="0" fontId="108" fillId="0" borderId="1444">
      <alignment vertical="justify" wrapText="1"/>
    </xf>
    <xf numFmtId="0" fontId="263" fillId="61" borderId="1440" applyNumberFormat="0" applyAlignment="0" applyProtection="0"/>
    <xf numFmtId="0" fontId="406" fillId="86" borderId="1495" applyNumberFormat="0" applyAlignment="0" applyProtection="0">
      <alignment vertical="center"/>
    </xf>
    <xf numFmtId="0" fontId="274" fillId="61" borderId="1441" applyNumberFormat="0" applyAlignment="0" applyProtection="0"/>
    <xf numFmtId="0" fontId="406" fillId="86" borderId="1530" applyNumberFormat="0" applyAlignment="0" applyProtection="0">
      <alignment vertical="center"/>
    </xf>
    <xf numFmtId="0" fontId="406" fillId="86" borderId="1440" applyNumberFormat="0" applyAlignment="0" applyProtection="0">
      <alignment vertical="center"/>
    </xf>
    <xf numFmtId="0" fontId="412" fillId="0" borderId="1445" applyNumberFormat="0" applyFill="0" applyAlignment="0" applyProtection="0">
      <alignment vertical="center"/>
    </xf>
    <xf numFmtId="0" fontId="413" fillId="73" borderId="1440" applyNumberFormat="0" applyAlignment="0" applyProtection="0">
      <alignment vertical="center"/>
    </xf>
    <xf numFmtId="0" fontId="419" fillId="86" borderId="1441" applyNumberFormat="0" applyAlignment="0" applyProtection="0">
      <alignment vertical="center"/>
    </xf>
    <xf numFmtId="245" fontId="20" fillId="0" borderId="1443">
      <alignment horizontal="left" vertical="center"/>
    </xf>
    <xf numFmtId="0" fontId="377" fillId="86" borderId="1440" applyNumberFormat="0" applyAlignment="0" applyProtection="0"/>
    <xf numFmtId="0" fontId="396" fillId="86" borderId="1441" applyNumberFormat="0" applyAlignment="0" applyProtection="0"/>
    <xf numFmtId="245" fontId="20" fillId="0" borderId="1443">
      <alignment horizontal="left" vertical="center"/>
    </xf>
    <xf numFmtId="0" fontId="20" fillId="0" borderId="1443">
      <alignment horizontal="left" vertical="center"/>
    </xf>
    <xf numFmtId="0" fontId="20" fillId="0" borderId="1443">
      <alignment horizontal="left" vertical="center"/>
    </xf>
    <xf numFmtId="0" fontId="20" fillId="0" borderId="1443">
      <alignment horizontal="left" vertical="center"/>
    </xf>
    <xf numFmtId="0" fontId="20" fillId="0" borderId="1443">
      <alignment horizontal="left" vertical="center"/>
    </xf>
    <xf numFmtId="0" fontId="20" fillId="0" borderId="1443">
      <alignment horizontal="left" vertical="center"/>
    </xf>
    <xf numFmtId="0" fontId="20" fillId="0" borderId="1443">
      <alignment horizontal="left" vertical="center"/>
    </xf>
    <xf numFmtId="0" fontId="20" fillId="0" borderId="1443">
      <alignment horizontal="left" vertical="center"/>
    </xf>
    <xf numFmtId="245" fontId="20" fillId="0" borderId="1443">
      <alignment horizontal="left" vertical="center"/>
    </xf>
    <xf numFmtId="245" fontId="20" fillId="0" borderId="1443">
      <alignment horizontal="left" vertical="center"/>
    </xf>
    <xf numFmtId="0" fontId="377" fillId="86" borderId="1502" applyNumberFormat="0" applyAlignment="0" applyProtection="0"/>
    <xf numFmtId="0" fontId="263" fillId="61" borderId="1544" applyNumberFormat="0" applyAlignment="0" applyProtection="0"/>
    <xf numFmtId="0" fontId="263" fillId="61" borderId="1487" applyNumberFormat="0" applyAlignment="0" applyProtection="0"/>
    <xf numFmtId="245" fontId="20" fillId="0" borderId="1450">
      <alignment horizontal="left" vertical="center"/>
    </xf>
    <xf numFmtId="0" fontId="108" fillId="0" borderId="1458">
      <alignment vertical="justify" wrapText="1"/>
    </xf>
    <xf numFmtId="0" fontId="263" fillId="61" borderId="1454" applyNumberFormat="0" applyAlignment="0" applyProtection="0"/>
    <xf numFmtId="0" fontId="274" fillId="61" borderId="1455" applyNumberFormat="0" applyAlignment="0" applyProtection="0"/>
    <xf numFmtId="0" fontId="406" fillId="86" borderId="1454" applyNumberFormat="0" applyAlignment="0" applyProtection="0">
      <alignment vertical="center"/>
    </xf>
    <xf numFmtId="0" fontId="412" fillId="0" borderId="1459" applyNumberFormat="0" applyFill="0" applyAlignment="0" applyProtection="0">
      <alignment vertical="center"/>
    </xf>
    <xf numFmtId="0" fontId="413" fillId="73" borderId="1454" applyNumberFormat="0" applyAlignment="0" applyProtection="0">
      <alignment vertical="center"/>
    </xf>
    <xf numFmtId="0" fontId="419" fillId="86" borderId="1455" applyNumberFormat="0" applyAlignment="0" applyProtection="0">
      <alignment vertical="center"/>
    </xf>
    <xf numFmtId="245" fontId="20" fillId="0" borderId="1457">
      <alignment horizontal="left" vertical="center"/>
    </xf>
    <xf numFmtId="0" fontId="377" fillId="86" borderId="1454" applyNumberFormat="0" applyAlignment="0" applyProtection="0"/>
    <xf numFmtId="0" fontId="396" fillId="86" borderId="1455" applyNumberFormat="0" applyAlignment="0" applyProtection="0"/>
    <xf numFmtId="245" fontId="20" fillId="0" borderId="1457">
      <alignment horizontal="left" vertical="center"/>
    </xf>
    <xf numFmtId="0" fontId="20" fillId="0" borderId="1540">
      <alignment horizontal="left" vertical="center"/>
    </xf>
    <xf numFmtId="37" fontId="108" fillId="0" borderId="1521" applyAlignment="0"/>
    <xf numFmtId="0" fontId="20" fillId="0" borderId="1457">
      <alignment horizontal="left" vertical="center"/>
    </xf>
    <xf numFmtId="0" fontId="20" fillId="0" borderId="1457">
      <alignment horizontal="left" vertical="center"/>
    </xf>
    <xf numFmtId="0" fontId="20" fillId="0" borderId="1457">
      <alignment horizontal="left" vertical="center"/>
    </xf>
    <xf numFmtId="0" fontId="20" fillId="0" borderId="1457">
      <alignment horizontal="left" vertical="center"/>
    </xf>
    <xf numFmtId="0" fontId="20" fillId="0" borderId="1457">
      <alignment horizontal="left" vertical="center"/>
    </xf>
    <xf numFmtId="0" fontId="20" fillId="0" borderId="1457">
      <alignment horizontal="left" vertical="center"/>
    </xf>
    <xf numFmtId="0" fontId="20" fillId="0" borderId="1457">
      <alignment horizontal="left" vertical="center"/>
    </xf>
    <xf numFmtId="245" fontId="20" fillId="0" borderId="1457">
      <alignment horizontal="left" vertical="center"/>
    </xf>
    <xf numFmtId="245" fontId="20" fillId="0" borderId="1457">
      <alignment horizontal="left" vertical="center"/>
    </xf>
    <xf numFmtId="0" fontId="108" fillId="0" borderId="1465">
      <alignment vertical="justify" wrapText="1"/>
    </xf>
    <xf numFmtId="0" fontId="263" fillId="61" borderId="1461" applyNumberFormat="0" applyAlignment="0" applyProtection="0"/>
    <xf numFmtId="0" fontId="274" fillId="61" borderId="1462" applyNumberFormat="0" applyAlignment="0" applyProtection="0"/>
    <xf numFmtId="245" fontId="20" fillId="0" borderId="1518">
      <alignment horizontal="left" vertical="center"/>
    </xf>
    <xf numFmtId="3" fontId="9" fillId="2" borderId="1476" applyNumberFormat="0" applyFont="0" applyFill="0" applyBorder="0" applyAlignment="0" applyProtection="0">
      <alignment horizontal="center" vertical="center" wrapText="1"/>
    </xf>
    <xf numFmtId="0" fontId="406" fillId="86" borderId="1461" applyNumberFormat="0" applyAlignment="0" applyProtection="0">
      <alignment vertical="center"/>
    </xf>
    <xf numFmtId="0" fontId="412" fillId="0" borderId="1466" applyNumberFormat="0" applyFill="0" applyAlignment="0" applyProtection="0">
      <alignment vertical="center"/>
    </xf>
    <xf numFmtId="0" fontId="413" fillId="73" borderId="1461" applyNumberFormat="0" applyAlignment="0" applyProtection="0">
      <alignment vertical="center"/>
    </xf>
    <xf numFmtId="0" fontId="419" fillId="86" borderId="1462" applyNumberFormat="0" applyAlignment="0" applyProtection="0">
      <alignment vertical="center"/>
    </xf>
    <xf numFmtId="245" fontId="20" fillId="0" borderId="1464">
      <alignment horizontal="left" vertical="center"/>
    </xf>
    <xf numFmtId="0" fontId="377" fillId="86" borderId="1461" applyNumberFormat="0" applyAlignment="0" applyProtection="0"/>
    <xf numFmtId="0" fontId="396" fillId="86" borderId="1462" applyNumberFormat="0" applyAlignment="0" applyProtection="0"/>
    <xf numFmtId="245" fontId="20" fillId="0" borderId="1464">
      <alignment horizontal="left" vertical="center"/>
    </xf>
    <xf numFmtId="0" fontId="419" fillId="86" borderId="1516" applyNumberFormat="0" applyAlignment="0" applyProtection="0">
      <alignment vertical="center"/>
    </xf>
    <xf numFmtId="0" fontId="377" fillId="86" borderId="1474" applyNumberFormat="0" applyAlignment="0" applyProtection="0"/>
    <xf numFmtId="3" fontId="9" fillId="2" borderId="1504" applyNumberFormat="0" applyFont="0" applyFill="0" applyBorder="0" applyAlignment="0" applyProtection="0">
      <alignment horizontal="center" vertical="center" wrapText="1"/>
    </xf>
    <xf numFmtId="0" fontId="396" fillId="86" borderId="1475" applyNumberFormat="0" applyAlignment="0" applyProtection="0"/>
    <xf numFmtId="0" fontId="349" fillId="87" borderId="1488" applyNumberFormat="0" applyFont="0" applyAlignment="0" applyProtection="0"/>
    <xf numFmtId="0" fontId="20" fillId="0" borderId="1464">
      <alignment horizontal="left" vertical="center"/>
    </xf>
    <xf numFmtId="0" fontId="20" fillId="0" borderId="1464">
      <alignment horizontal="left" vertical="center"/>
    </xf>
    <xf numFmtId="0" fontId="20" fillId="0" borderId="1464">
      <alignment horizontal="left" vertical="center"/>
    </xf>
    <xf numFmtId="0" fontId="20" fillId="0" borderId="1464">
      <alignment horizontal="left" vertical="center"/>
    </xf>
    <xf numFmtId="0" fontId="20" fillId="0" borderId="1464">
      <alignment horizontal="left" vertical="center"/>
    </xf>
    <xf numFmtId="0" fontId="20" fillId="0" borderId="1464">
      <alignment horizontal="left" vertical="center"/>
    </xf>
    <xf numFmtId="0" fontId="20" fillId="0" borderId="1464">
      <alignment horizontal="left" vertical="center"/>
    </xf>
    <xf numFmtId="245" fontId="20" fillId="0" borderId="1464">
      <alignment horizontal="left" vertical="center"/>
    </xf>
    <xf numFmtId="245" fontId="20" fillId="0" borderId="1464">
      <alignment horizontal="left" vertical="center"/>
    </xf>
    <xf numFmtId="0" fontId="20" fillId="0" borderId="1470">
      <alignment horizontal="left" vertical="center"/>
    </xf>
    <xf numFmtId="0" fontId="20" fillId="0" borderId="1470">
      <alignment horizontal="left" vertical="center"/>
    </xf>
    <xf numFmtId="0" fontId="20" fillId="0" borderId="1470">
      <alignment horizontal="left" vertical="center"/>
    </xf>
    <xf numFmtId="0" fontId="20" fillId="0" borderId="1470">
      <alignment horizontal="left" vertical="center"/>
    </xf>
    <xf numFmtId="0" fontId="20" fillId="0" borderId="1470">
      <alignment horizontal="left" vertical="center"/>
    </xf>
    <xf numFmtId="0" fontId="20" fillId="0" borderId="1470">
      <alignment horizontal="left" vertical="center"/>
    </xf>
    <xf numFmtId="0" fontId="20" fillId="0" borderId="1470">
      <alignment horizontal="left" vertical="center"/>
    </xf>
    <xf numFmtId="0" fontId="396" fillId="86" borderId="1468" applyNumberFormat="0" applyAlignment="0" applyProtection="0"/>
    <xf numFmtId="37" fontId="108" fillId="0" borderId="1467" applyAlignment="0"/>
    <xf numFmtId="3" fontId="9" fillId="2" borderId="1469" applyNumberFormat="0" applyFont="0" applyFill="0" applyBorder="0" applyAlignment="0" applyProtection="0">
      <alignment horizontal="center" vertical="center" wrapText="1"/>
    </xf>
    <xf numFmtId="0" fontId="419" fillId="86" borderId="1481" applyNumberFormat="0" applyAlignment="0" applyProtection="0">
      <alignment vertical="center"/>
    </xf>
    <xf numFmtId="0" fontId="108" fillId="0" borderId="1471">
      <alignment vertical="justify" wrapText="1"/>
    </xf>
    <xf numFmtId="0" fontId="274" fillId="61" borderId="1468" applyNumberFormat="0" applyAlignment="0" applyProtection="0"/>
    <xf numFmtId="0" fontId="412" fillId="0" borderId="1472" applyNumberFormat="0" applyFill="0" applyAlignment="0" applyProtection="0">
      <alignment vertical="center"/>
    </xf>
    <xf numFmtId="0" fontId="419" fillId="86" borderId="1468" applyNumberFormat="0" applyAlignment="0" applyProtection="0">
      <alignment vertical="center"/>
    </xf>
    <xf numFmtId="245" fontId="20" fillId="0" borderId="1470">
      <alignment horizontal="left" vertical="center"/>
    </xf>
    <xf numFmtId="0" fontId="20" fillId="0" borderId="1518">
      <alignment horizontal="left" vertical="center"/>
    </xf>
    <xf numFmtId="0" fontId="396" fillId="86" borderId="1468" applyNumberFormat="0" applyAlignment="0" applyProtection="0"/>
    <xf numFmtId="245" fontId="20" fillId="0" borderId="1470">
      <alignment horizontal="left" vertical="center"/>
    </xf>
    <xf numFmtId="0" fontId="413" fillId="73" borderId="1502" applyNumberFormat="0" applyAlignment="0" applyProtection="0">
      <alignment vertical="center"/>
    </xf>
    <xf numFmtId="0" fontId="263" fillId="61" borderId="1551" applyNumberFormat="0" applyAlignment="0" applyProtection="0"/>
    <xf numFmtId="0" fontId="20" fillId="0" borderId="1470">
      <alignment horizontal="left" vertical="center"/>
    </xf>
    <xf numFmtId="0" fontId="20" fillId="0" borderId="1470">
      <alignment horizontal="left" vertical="center"/>
    </xf>
    <xf numFmtId="0" fontId="20" fillId="0" borderId="1470">
      <alignment horizontal="left" vertical="center"/>
    </xf>
    <xf numFmtId="0" fontId="20" fillId="0" borderId="1470">
      <alignment horizontal="left" vertical="center"/>
    </xf>
    <xf numFmtId="0" fontId="20" fillId="0" borderId="1470">
      <alignment horizontal="left" vertical="center"/>
    </xf>
    <xf numFmtId="0" fontId="20" fillId="0" borderId="1470">
      <alignment horizontal="left" vertical="center"/>
    </xf>
    <xf numFmtId="0" fontId="20" fillId="0" borderId="1470">
      <alignment horizontal="left" vertical="center"/>
    </xf>
    <xf numFmtId="245" fontId="20" fillId="0" borderId="1470">
      <alignment horizontal="left" vertical="center"/>
    </xf>
    <xf numFmtId="245" fontId="20" fillId="0" borderId="1470">
      <alignment horizontal="left" vertical="center"/>
    </xf>
    <xf numFmtId="0" fontId="108" fillId="0" borderId="1478">
      <alignment vertical="justify" wrapText="1"/>
    </xf>
    <xf numFmtId="0" fontId="263" fillId="61" borderId="1474" applyNumberFormat="0" applyAlignment="0" applyProtection="0"/>
    <xf numFmtId="0" fontId="274" fillId="61" borderId="1475" applyNumberFormat="0" applyAlignment="0" applyProtection="0"/>
    <xf numFmtId="0" fontId="406" fillId="86" borderId="1474" applyNumberFormat="0" applyAlignment="0" applyProtection="0">
      <alignment vertical="center"/>
    </xf>
    <xf numFmtId="0" fontId="412" fillId="0" borderId="1479" applyNumberFormat="0" applyFill="0" applyAlignment="0" applyProtection="0">
      <alignment vertical="center"/>
    </xf>
    <xf numFmtId="0" fontId="413" fillId="73" borderId="1474" applyNumberFormat="0" applyAlignment="0" applyProtection="0">
      <alignment vertical="center"/>
    </xf>
    <xf numFmtId="0" fontId="419" fillId="86" borderId="1475" applyNumberFormat="0" applyAlignment="0" applyProtection="0">
      <alignment vertical="center"/>
    </xf>
    <xf numFmtId="245" fontId="20" fillId="0" borderId="1477">
      <alignment horizontal="left" vertical="center"/>
    </xf>
    <xf numFmtId="0" fontId="377" fillId="86" borderId="1474" applyNumberFormat="0" applyAlignment="0" applyProtection="0"/>
    <xf numFmtId="0" fontId="396" fillId="86" borderId="1475" applyNumberFormat="0" applyAlignment="0" applyProtection="0"/>
    <xf numFmtId="245" fontId="20" fillId="0" borderId="1477">
      <alignment horizontal="left" vertical="center"/>
    </xf>
    <xf numFmtId="0" fontId="396" fillId="86" borderId="1503" applyNumberFormat="0" applyAlignment="0" applyProtection="0"/>
    <xf numFmtId="0" fontId="20" fillId="0" borderId="1526">
      <alignment horizontal="left" vertical="center"/>
    </xf>
    <xf numFmtId="0" fontId="396" fillId="86" borderId="1489" applyNumberFormat="0" applyAlignment="0" applyProtection="0"/>
    <xf numFmtId="0" fontId="20" fillId="0" borderId="1477">
      <alignment horizontal="left" vertical="center"/>
    </xf>
    <xf numFmtId="0" fontId="20" fillId="0" borderId="1477">
      <alignment horizontal="left" vertical="center"/>
    </xf>
    <xf numFmtId="0" fontId="20" fillId="0" borderId="1477">
      <alignment horizontal="left" vertical="center"/>
    </xf>
    <xf numFmtId="0" fontId="20" fillId="0" borderId="1477">
      <alignment horizontal="left" vertical="center"/>
    </xf>
    <xf numFmtId="0" fontId="20" fillId="0" borderId="1477">
      <alignment horizontal="left" vertical="center"/>
    </xf>
    <xf numFmtId="0" fontId="20" fillId="0" borderId="1477">
      <alignment horizontal="left" vertical="center"/>
    </xf>
    <xf numFmtId="0" fontId="20" fillId="0" borderId="1477">
      <alignment horizontal="left" vertical="center"/>
    </xf>
    <xf numFmtId="245" fontId="20" fillId="0" borderId="1477">
      <alignment horizontal="left" vertical="center"/>
    </xf>
    <xf numFmtId="245" fontId="20" fillId="0" borderId="1477">
      <alignment horizontal="left" vertical="center"/>
    </xf>
    <xf numFmtId="0" fontId="108" fillId="0" borderId="1484">
      <alignment vertical="justify" wrapText="1"/>
    </xf>
    <xf numFmtId="0" fontId="274" fillId="61" borderId="1481" applyNumberFormat="0" applyAlignment="0" applyProtection="0"/>
    <xf numFmtId="0" fontId="419" fillId="86" borderId="1538" applyNumberFormat="0" applyAlignment="0" applyProtection="0">
      <alignment vertical="center"/>
    </xf>
    <xf numFmtId="0" fontId="274" fillId="61" borderId="1545" applyNumberFormat="0" applyAlignment="0" applyProtection="0"/>
    <xf numFmtId="0" fontId="412" fillId="0" borderId="1485" applyNumberFormat="0" applyFill="0" applyAlignment="0" applyProtection="0">
      <alignment vertical="center"/>
    </xf>
    <xf numFmtId="0" fontId="419" fillId="86" borderId="1481" applyNumberFormat="0" applyAlignment="0" applyProtection="0">
      <alignment vertical="center"/>
    </xf>
    <xf numFmtId="245" fontId="20" fillId="0" borderId="1483">
      <alignment horizontal="left" vertical="center"/>
    </xf>
    <xf numFmtId="0" fontId="396" fillId="86" borderId="1481" applyNumberFormat="0" applyAlignment="0" applyProtection="0"/>
    <xf numFmtId="245" fontId="20" fillId="0" borderId="1483">
      <alignment horizontal="left" vertical="center"/>
    </xf>
    <xf numFmtId="0" fontId="20" fillId="0" borderId="1483">
      <alignment horizontal="left" vertical="center"/>
    </xf>
    <xf numFmtId="0" fontId="20" fillId="0" borderId="1483">
      <alignment horizontal="left" vertical="center"/>
    </xf>
    <xf numFmtId="0" fontId="20" fillId="0" borderId="1483">
      <alignment horizontal="left" vertical="center"/>
    </xf>
    <xf numFmtId="0" fontId="20" fillId="0" borderId="1483">
      <alignment horizontal="left" vertical="center"/>
    </xf>
    <xf numFmtId="0" fontId="20" fillId="0" borderId="1483">
      <alignment horizontal="left" vertical="center"/>
    </xf>
    <xf numFmtId="0" fontId="20" fillId="0" borderId="1483">
      <alignment horizontal="left" vertical="center"/>
    </xf>
    <xf numFmtId="0" fontId="20" fillId="0" borderId="1483">
      <alignment horizontal="left" vertical="center"/>
    </xf>
    <xf numFmtId="245" fontId="20" fillId="0" borderId="1483">
      <alignment horizontal="left" vertical="center"/>
    </xf>
    <xf numFmtId="245" fontId="20" fillId="0" borderId="1483">
      <alignment horizontal="left" vertical="center"/>
    </xf>
    <xf numFmtId="0" fontId="8" fillId="52" borderId="1488" applyNumberFormat="0" applyFont="0" applyAlignment="0" applyProtection="0"/>
    <xf numFmtId="0" fontId="406" fillId="86" borderId="1487" applyNumberFormat="0" applyAlignment="0" applyProtection="0">
      <alignment vertical="center"/>
    </xf>
    <xf numFmtId="0" fontId="8" fillId="87" borderId="1488" applyNumberFormat="0" applyFont="0" applyAlignment="0" applyProtection="0">
      <alignment vertical="center"/>
    </xf>
    <xf numFmtId="0" fontId="412" fillId="0" borderId="1493" applyNumberFormat="0" applyFill="0" applyAlignment="0" applyProtection="0">
      <alignment vertical="center"/>
    </xf>
    <xf numFmtId="0" fontId="413" fillId="73" borderId="1487" applyNumberFormat="0" applyAlignment="0" applyProtection="0">
      <alignment vertical="center"/>
    </xf>
    <xf numFmtId="0" fontId="419" fillId="86" borderId="1489" applyNumberFormat="0" applyAlignment="0" applyProtection="0">
      <alignment vertical="center"/>
    </xf>
    <xf numFmtId="245" fontId="20" fillId="0" borderId="1491">
      <alignment horizontal="left" vertical="center"/>
    </xf>
    <xf numFmtId="0" fontId="377" fillId="86" borderId="1487" applyNumberFormat="0" applyAlignment="0" applyProtection="0"/>
    <xf numFmtId="0" fontId="349" fillId="87" borderId="1488" applyNumberFormat="0" applyFont="0" applyAlignment="0" applyProtection="0"/>
    <xf numFmtId="0" fontId="396" fillId="86" borderId="1489" applyNumberFormat="0" applyAlignment="0" applyProtection="0"/>
    <xf numFmtId="245" fontId="20" fillId="0" borderId="1491">
      <alignment horizontal="left" vertical="center"/>
    </xf>
    <xf numFmtId="0" fontId="108" fillId="0" borderId="1512">
      <alignment vertical="justify" wrapText="1"/>
    </xf>
    <xf numFmtId="0" fontId="20" fillId="0" borderId="1491">
      <alignment horizontal="left" vertical="center"/>
    </xf>
    <xf numFmtId="0" fontId="20" fillId="0" borderId="1491">
      <alignment horizontal="left" vertical="center"/>
    </xf>
    <xf numFmtId="0" fontId="20" fillId="0" borderId="1491">
      <alignment horizontal="left" vertical="center"/>
    </xf>
    <xf numFmtId="0" fontId="20" fillId="0" borderId="1491">
      <alignment horizontal="left" vertical="center"/>
    </xf>
    <xf numFmtId="0" fontId="20" fillId="0" borderId="1491">
      <alignment horizontal="left" vertical="center"/>
    </xf>
    <xf numFmtId="0" fontId="20" fillId="0" borderId="1491">
      <alignment horizontal="left" vertical="center"/>
    </xf>
    <xf numFmtId="0" fontId="20" fillId="0" borderId="1491">
      <alignment horizontal="left" vertical="center"/>
    </xf>
    <xf numFmtId="245" fontId="20" fillId="0" borderId="1491">
      <alignment horizontal="left" vertical="center"/>
    </xf>
    <xf numFmtId="245" fontId="20" fillId="0" borderId="1491">
      <alignment horizontal="left" vertical="center"/>
    </xf>
    <xf numFmtId="0" fontId="377" fillId="86" borderId="1495" applyNumberFormat="0" applyAlignment="0" applyProtection="0"/>
    <xf numFmtId="0" fontId="396" fillId="86" borderId="1496" applyNumberFormat="0" applyAlignment="0" applyProtection="0"/>
    <xf numFmtId="37" fontId="108" fillId="0" borderId="1494" applyAlignment="0"/>
    <xf numFmtId="3" fontId="9" fillId="2" borderId="1497" applyNumberFormat="0" applyFont="0" applyFill="0" applyBorder="0" applyAlignment="0" applyProtection="0">
      <alignment horizontal="center" vertical="center" wrapText="1"/>
    </xf>
    <xf numFmtId="0" fontId="108" fillId="0" borderId="1499">
      <alignment vertical="justify" wrapText="1"/>
    </xf>
    <xf numFmtId="0" fontId="263" fillId="61" borderId="1495" applyNumberFormat="0" applyAlignment="0" applyProtection="0"/>
    <xf numFmtId="0" fontId="274" fillId="61" borderId="1496" applyNumberFormat="0" applyAlignment="0" applyProtection="0"/>
    <xf numFmtId="0" fontId="406" fillId="86" borderId="1495" applyNumberFormat="0" applyAlignment="0" applyProtection="0">
      <alignment vertical="center"/>
    </xf>
    <xf numFmtId="0" fontId="412" fillId="0" borderId="1500" applyNumberFormat="0" applyFill="0" applyAlignment="0" applyProtection="0">
      <alignment vertical="center"/>
    </xf>
    <xf numFmtId="0" fontId="413" fillId="73" borderId="1495" applyNumberFormat="0" applyAlignment="0" applyProtection="0">
      <alignment vertical="center"/>
    </xf>
    <xf numFmtId="0" fontId="419" fillId="86" borderId="1496" applyNumberFormat="0" applyAlignment="0" applyProtection="0">
      <alignment vertical="center"/>
    </xf>
    <xf numFmtId="245" fontId="20" fillId="0" borderId="1498">
      <alignment horizontal="left" vertical="center"/>
    </xf>
    <xf numFmtId="0" fontId="377" fillId="86" borderId="1495" applyNumberFormat="0" applyAlignment="0" applyProtection="0"/>
    <xf numFmtId="0" fontId="396" fillId="86" borderId="1496" applyNumberFormat="0" applyAlignment="0" applyProtection="0"/>
    <xf numFmtId="245" fontId="20" fillId="0" borderId="1498">
      <alignment horizontal="left" vertical="center"/>
    </xf>
    <xf numFmtId="0" fontId="8" fillId="52" borderId="1523" applyNumberFormat="0" applyFont="0" applyAlignment="0" applyProtection="0"/>
    <xf numFmtId="0" fontId="20" fillId="0" borderId="1498">
      <alignment horizontal="left" vertical="center"/>
    </xf>
    <xf numFmtId="0" fontId="20" fillId="0" borderId="1498">
      <alignment horizontal="left" vertical="center"/>
    </xf>
    <xf numFmtId="0" fontId="20" fillId="0" borderId="1498">
      <alignment horizontal="left" vertical="center"/>
    </xf>
    <xf numFmtId="0" fontId="20" fillId="0" borderId="1498">
      <alignment horizontal="left" vertical="center"/>
    </xf>
    <xf numFmtId="0" fontId="20" fillId="0" borderId="1498">
      <alignment horizontal="left" vertical="center"/>
    </xf>
    <xf numFmtId="0" fontId="20" fillId="0" borderId="1498">
      <alignment horizontal="left" vertical="center"/>
    </xf>
    <xf numFmtId="0" fontId="20" fillId="0" borderId="1498">
      <alignment horizontal="left" vertical="center"/>
    </xf>
    <xf numFmtId="245" fontId="20" fillId="0" borderId="1498">
      <alignment horizontal="left" vertical="center"/>
    </xf>
    <xf numFmtId="245" fontId="20" fillId="0" borderId="1498">
      <alignment horizontal="left" vertical="center"/>
    </xf>
    <xf numFmtId="0" fontId="108" fillId="0" borderId="1506">
      <alignment vertical="justify" wrapText="1"/>
    </xf>
    <xf numFmtId="0" fontId="263" fillId="61" borderId="1502" applyNumberFormat="0" applyAlignment="0" applyProtection="0"/>
    <xf numFmtId="0" fontId="274" fillId="61" borderId="1503" applyNumberFormat="0" applyAlignment="0" applyProtection="0"/>
    <xf numFmtId="0" fontId="406" fillId="86" borderId="1502" applyNumberFormat="0" applyAlignment="0" applyProtection="0">
      <alignment vertical="center"/>
    </xf>
    <xf numFmtId="0" fontId="412" fillId="0" borderId="1507" applyNumberFormat="0" applyFill="0" applyAlignment="0" applyProtection="0">
      <alignment vertical="center"/>
    </xf>
    <xf numFmtId="0" fontId="413" fillId="73" borderId="1502" applyNumberFormat="0" applyAlignment="0" applyProtection="0">
      <alignment vertical="center"/>
    </xf>
    <xf numFmtId="0" fontId="419" fillId="86" borderId="1503" applyNumberFormat="0" applyAlignment="0" applyProtection="0">
      <alignment vertical="center"/>
    </xf>
    <xf numFmtId="245" fontId="20" fillId="0" borderId="1505">
      <alignment horizontal="left" vertical="center"/>
    </xf>
    <xf numFmtId="0" fontId="377" fillId="86" borderId="1502" applyNumberFormat="0" applyAlignment="0" applyProtection="0"/>
    <xf numFmtId="0" fontId="396" fillId="86" borderId="1503" applyNumberFormat="0" applyAlignment="0" applyProtection="0"/>
    <xf numFmtId="245" fontId="20" fillId="0" borderId="1505">
      <alignment horizontal="left" vertical="center"/>
    </xf>
    <xf numFmtId="37" fontId="108" fillId="0" borderId="1543" applyAlignment="0"/>
    <xf numFmtId="0" fontId="412" fillId="0" borderId="1549" applyNumberFormat="0" applyFill="0" applyAlignment="0" applyProtection="0">
      <alignment vertical="center"/>
    </xf>
    <xf numFmtId="0" fontId="20" fillId="0" borderId="1505">
      <alignment horizontal="left" vertical="center"/>
    </xf>
    <xf numFmtId="0" fontId="20" fillId="0" borderId="1505">
      <alignment horizontal="left" vertical="center"/>
    </xf>
    <xf numFmtId="0" fontId="20" fillId="0" borderId="1505">
      <alignment horizontal="left" vertical="center"/>
    </xf>
    <xf numFmtId="0" fontId="20" fillId="0" borderId="1505">
      <alignment horizontal="left" vertical="center"/>
    </xf>
    <xf numFmtId="0" fontId="20" fillId="0" borderId="1505">
      <alignment horizontal="left" vertical="center"/>
    </xf>
    <xf numFmtId="0" fontId="20" fillId="0" borderId="1505">
      <alignment horizontal="left" vertical="center"/>
    </xf>
    <xf numFmtId="0" fontId="20" fillId="0" borderId="1505">
      <alignment horizontal="left" vertical="center"/>
    </xf>
    <xf numFmtId="245" fontId="20" fillId="0" borderId="1505">
      <alignment horizontal="left" vertical="center"/>
    </xf>
    <xf numFmtId="245" fontId="20" fillId="0" borderId="1505">
      <alignment horizontal="left" vertical="center"/>
    </xf>
    <xf numFmtId="0" fontId="108" fillId="0" borderId="1512">
      <alignment vertical="justify" wrapText="1"/>
    </xf>
    <xf numFmtId="0" fontId="274" fillId="61" borderId="1509" applyNumberFormat="0" applyAlignment="0" applyProtection="0"/>
    <xf numFmtId="0" fontId="396" fillId="86" borderId="1516" applyNumberFormat="0" applyAlignment="0" applyProtection="0"/>
    <xf numFmtId="0" fontId="412" fillId="0" borderId="1513" applyNumberFormat="0" applyFill="0" applyAlignment="0" applyProtection="0">
      <alignment vertical="center"/>
    </xf>
    <xf numFmtId="0" fontId="419" fillId="86" borderId="1509" applyNumberFormat="0" applyAlignment="0" applyProtection="0">
      <alignment vertical="center"/>
    </xf>
    <xf numFmtId="245" fontId="20" fillId="0" borderId="1511">
      <alignment horizontal="left" vertical="center"/>
    </xf>
    <xf numFmtId="0" fontId="396" fillId="86" borderId="1509" applyNumberFormat="0" applyAlignment="0" applyProtection="0"/>
    <xf numFmtId="245" fontId="20" fillId="0" borderId="1511">
      <alignment horizontal="left" vertical="center"/>
    </xf>
    <xf numFmtId="0" fontId="419" fillId="86" borderId="1516" applyNumberFormat="0" applyAlignment="0" applyProtection="0">
      <alignment vertical="center"/>
    </xf>
    <xf numFmtId="0" fontId="20" fillId="0" borderId="1511">
      <alignment horizontal="left" vertical="center"/>
    </xf>
    <xf numFmtId="0" fontId="20" fillId="0" borderId="1511">
      <alignment horizontal="left" vertical="center"/>
    </xf>
    <xf numFmtId="0" fontId="20" fillId="0" borderId="1511">
      <alignment horizontal="left" vertical="center"/>
    </xf>
    <xf numFmtId="0" fontId="20" fillId="0" borderId="1511">
      <alignment horizontal="left" vertical="center"/>
    </xf>
    <xf numFmtId="0" fontId="20" fillId="0" borderId="1511">
      <alignment horizontal="left" vertical="center"/>
    </xf>
    <xf numFmtId="0" fontId="20" fillId="0" borderId="1511">
      <alignment horizontal="left" vertical="center"/>
    </xf>
    <xf numFmtId="0" fontId="20" fillId="0" borderId="1511">
      <alignment horizontal="left" vertical="center"/>
    </xf>
    <xf numFmtId="245" fontId="20" fillId="0" borderId="1511">
      <alignment horizontal="left" vertical="center"/>
    </xf>
    <xf numFmtId="245" fontId="20" fillId="0" borderId="1511">
      <alignment horizontal="left" vertical="center"/>
    </xf>
    <xf numFmtId="0" fontId="20" fillId="0" borderId="1533">
      <alignment horizontal="left" vertical="center"/>
    </xf>
    <xf numFmtId="0" fontId="20" fillId="0" borderId="1518">
      <alignment horizontal="left" vertical="center"/>
    </xf>
    <xf numFmtId="0" fontId="20" fillId="0" borderId="1518">
      <alignment horizontal="left" vertical="center"/>
    </xf>
    <xf numFmtId="0" fontId="20" fillId="0" borderId="1518">
      <alignment horizontal="left" vertical="center"/>
    </xf>
    <xf numFmtId="0" fontId="20" fillId="0" borderId="1518">
      <alignment horizontal="left" vertical="center"/>
    </xf>
    <xf numFmtId="0" fontId="20" fillId="0" borderId="1518">
      <alignment horizontal="left" vertical="center"/>
    </xf>
    <xf numFmtId="245" fontId="20" fillId="0" borderId="1518">
      <alignment horizontal="left" vertical="center"/>
    </xf>
    <xf numFmtId="245" fontId="20" fillId="0" borderId="1518">
      <alignment horizontal="left" vertical="center"/>
    </xf>
    <xf numFmtId="0" fontId="108" fillId="0" borderId="1527">
      <alignment vertical="justify" wrapText="1"/>
    </xf>
    <xf numFmtId="0" fontId="263" fillId="61" borderId="1522" applyNumberFormat="0" applyAlignment="0" applyProtection="0"/>
    <xf numFmtId="0" fontId="274" fillId="61" borderId="1524" applyNumberFormat="0" applyAlignment="0" applyProtection="0"/>
    <xf numFmtId="0" fontId="8" fillId="52" borderId="1523" applyNumberFormat="0" applyFont="0" applyAlignment="0" applyProtection="0"/>
    <xf numFmtId="0" fontId="406" fillId="86" borderId="1522" applyNumberFormat="0" applyAlignment="0" applyProtection="0">
      <alignment vertical="center"/>
    </xf>
    <xf numFmtId="0" fontId="8" fillId="87" borderId="1523" applyNumberFormat="0" applyFont="0" applyAlignment="0" applyProtection="0">
      <alignment vertical="center"/>
    </xf>
    <xf numFmtId="0" fontId="412" fillId="0" borderId="1528" applyNumberFormat="0" applyFill="0" applyAlignment="0" applyProtection="0">
      <alignment vertical="center"/>
    </xf>
    <xf numFmtId="0" fontId="413" fillId="73" borderId="1522" applyNumberFormat="0" applyAlignment="0" applyProtection="0">
      <alignment vertical="center"/>
    </xf>
    <xf numFmtId="0" fontId="419" fillId="86" borderId="1524" applyNumberFormat="0" applyAlignment="0" applyProtection="0">
      <alignment vertical="center"/>
    </xf>
    <xf numFmtId="245" fontId="20" fillId="0" borderId="1526">
      <alignment horizontal="left" vertical="center"/>
    </xf>
    <xf numFmtId="0" fontId="377" fillId="86" borderId="1522" applyNumberFormat="0" applyAlignment="0" applyProtection="0"/>
    <xf numFmtId="0" fontId="349" fillId="87" borderId="1523" applyNumberFormat="0" applyFont="0" applyAlignment="0" applyProtection="0"/>
    <xf numFmtId="0" fontId="396" fillId="86" borderId="1524" applyNumberFormat="0" applyAlignment="0" applyProtection="0"/>
    <xf numFmtId="245" fontId="20" fillId="0" borderId="1526">
      <alignment horizontal="left" vertical="center"/>
    </xf>
    <xf numFmtId="0" fontId="20" fillId="0" borderId="1526">
      <alignment horizontal="left" vertical="center"/>
    </xf>
    <xf numFmtId="0" fontId="20" fillId="0" borderId="1526">
      <alignment horizontal="left" vertical="center"/>
    </xf>
    <xf numFmtId="0" fontId="20" fillId="0" borderId="1526">
      <alignment horizontal="left" vertical="center"/>
    </xf>
    <xf numFmtId="0" fontId="20" fillId="0" borderId="1526">
      <alignment horizontal="left" vertical="center"/>
    </xf>
    <xf numFmtId="0" fontId="20" fillId="0" borderId="1526">
      <alignment horizontal="left" vertical="center"/>
    </xf>
    <xf numFmtId="0" fontId="20" fillId="0" borderId="1526">
      <alignment horizontal="left" vertical="center"/>
    </xf>
    <xf numFmtId="0" fontId="20" fillId="0" borderId="1526">
      <alignment horizontal="left" vertical="center"/>
    </xf>
    <xf numFmtId="245" fontId="20" fillId="0" borderId="1526">
      <alignment horizontal="left" vertical="center"/>
    </xf>
    <xf numFmtId="245" fontId="20" fillId="0" borderId="1526">
      <alignment horizontal="left" vertical="center"/>
    </xf>
    <xf numFmtId="0" fontId="377" fillId="86" borderId="1530" applyNumberFormat="0" applyAlignment="0" applyProtection="0"/>
    <xf numFmtId="0" fontId="396" fillId="86" borderId="1531" applyNumberFormat="0" applyAlignment="0" applyProtection="0"/>
    <xf numFmtId="37" fontId="108" fillId="0" borderId="1529" applyAlignment="0"/>
    <xf numFmtId="3" fontId="9" fillId="2" borderId="1532" applyNumberFormat="0" applyFont="0" applyFill="0" applyBorder="0" applyAlignment="0" applyProtection="0">
      <alignment horizontal="center" vertical="center" wrapText="1"/>
    </xf>
    <xf numFmtId="0" fontId="108" fillId="0" borderId="1534">
      <alignment vertical="justify" wrapText="1"/>
    </xf>
    <xf numFmtId="0" fontId="263" fillId="61" borderId="1530" applyNumberFormat="0" applyAlignment="0" applyProtection="0"/>
    <xf numFmtId="0" fontId="274" fillId="61" borderId="1531" applyNumberFormat="0" applyAlignment="0" applyProtection="0"/>
    <xf numFmtId="0" fontId="406" fillId="86" borderId="1530" applyNumberFormat="0" applyAlignment="0" applyProtection="0">
      <alignment vertical="center"/>
    </xf>
    <xf numFmtId="0" fontId="412" fillId="0" borderId="1535" applyNumberFormat="0" applyFill="0" applyAlignment="0" applyProtection="0">
      <alignment vertical="center"/>
    </xf>
    <xf numFmtId="0" fontId="413" fillId="73" borderId="1530" applyNumberFormat="0" applyAlignment="0" applyProtection="0">
      <alignment vertical="center"/>
    </xf>
    <xf numFmtId="0" fontId="419" fillId="86" borderId="1531" applyNumberFormat="0" applyAlignment="0" applyProtection="0">
      <alignment vertical="center"/>
    </xf>
    <xf numFmtId="245" fontId="20" fillId="0" borderId="1533">
      <alignment horizontal="left" vertical="center"/>
    </xf>
    <xf numFmtId="0" fontId="377" fillId="86" borderId="1530" applyNumberFormat="0" applyAlignment="0" applyProtection="0"/>
    <xf numFmtId="0" fontId="396" fillId="86" borderId="1531" applyNumberFormat="0" applyAlignment="0" applyProtection="0"/>
    <xf numFmtId="245" fontId="20" fillId="0" borderId="1533">
      <alignment horizontal="left" vertical="center"/>
    </xf>
    <xf numFmtId="0" fontId="20" fillId="0" borderId="1533">
      <alignment horizontal="left" vertical="center"/>
    </xf>
    <xf numFmtId="0" fontId="20" fillId="0" borderId="1533">
      <alignment horizontal="left" vertical="center"/>
    </xf>
    <xf numFmtId="0" fontId="20" fillId="0" borderId="1533">
      <alignment horizontal="left" vertical="center"/>
    </xf>
    <xf numFmtId="0" fontId="20" fillId="0" borderId="1533">
      <alignment horizontal="left" vertical="center"/>
    </xf>
    <xf numFmtId="0" fontId="20" fillId="0" borderId="1533">
      <alignment horizontal="left" vertical="center"/>
    </xf>
    <xf numFmtId="0" fontId="20" fillId="0" borderId="1533">
      <alignment horizontal="left" vertical="center"/>
    </xf>
    <xf numFmtId="0" fontId="20" fillId="0" borderId="1533">
      <alignment horizontal="left" vertical="center"/>
    </xf>
    <xf numFmtId="245" fontId="20" fillId="0" borderId="1533">
      <alignment horizontal="left" vertical="center"/>
    </xf>
    <xf numFmtId="245" fontId="20" fillId="0" borderId="1533">
      <alignment horizontal="left" vertical="center"/>
    </xf>
    <xf numFmtId="0" fontId="108" fillId="0" borderId="1541">
      <alignment vertical="justify" wrapText="1"/>
    </xf>
    <xf numFmtId="0" fontId="263" fillId="61" borderId="1537" applyNumberFormat="0" applyAlignment="0" applyProtection="0"/>
    <xf numFmtId="0" fontId="274" fillId="61" borderId="1538" applyNumberFormat="0" applyAlignment="0" applyProtection="0"/>
    <xf numFmtId="0" fontId="406" fillId="86" borderId="1537" applyNumberFormat="0" applyAlignment="0" applyProtection="0">
      <alignment vertical="center"/>
    </xf>
    <xf numFmtId="0" fontId="412" fillId="0" borderId="1542" applyNumberFormat="0" applyFill="0" applyAlignment="0" applyProtection="0">
      <alignment vertical="center"/>
    </xf>
    <xf numFmtId="0" fontId="413" fillId="73" borderId="1537" applyNumberFormat="0" applyAlignment="0" applyProtection="0">
      <alignment vertical="center"/>
    </xf>
    <xf numFmtId="0" fontId="419" fillId="86" borderId="1538" applyNumberFormat="0" applyAlignment="0" applyProtection="0">
      <alignment vertical="center"/>
    </xf>
    <xf numFmtId="245" fontId="20" fillId="0" borderId="1540">
      <alignment horizontal="left" vertical="center"/>
    </xf>
    <xf numFmtId="0" fontId="377" fillId="86" borderId="1537" applyNumberFormat="0" applyAlignment="0" applyProtection="0"/>
    <xf numFmtId="0" fontId="396" fillId="86" borderId="1538" applyNumberFormat="0" applyAlignment="0" applyProtection="0"/>
    <xf numFmtId="245" fontId="20" fillId="0" borderId="1540">
      <alignment horizontal="left" vertical="center"/>
    </xf>
    <xf numFmtId="0" fontId="406" fillId="86" borderId="1551" applyNumberFormat="0" applyAlignment="0" applyProtection="0">
      <alignment vertical="center"/>
    </xf>
    <xf numFmtId="0" fontId="20" fillId="0" borderId="1540">
      <alignment horizontal="left" vertical="center"/>
    </xf>
    <xf numFmtId="0" fontId="20" fillId="0" borderId="1540">
      <alignment horizontal="left" vertical="center"/>
    </xf>
    <xf numFmtId="0" fontId="20" fillId="0" borderId="1540">
      <alignment horizontal="left" vertical="center"/>
    </xf>
    <xf numFmtId="0" fontId="20" fillId="0" borderId="1540">
      <alignment horizontal="left" vertical="center"/>
    </xf>
    <xf numFmtId="0" fontId="20" fillId="0" borderId="1540">
      <alignment horizontal="left" vertical="center"/>
    </xf>
    <xf numFmtId="0" fontId="20" fillId="0" borderId="1540">
      <alignment horizontal="left" vertical="center"/>
    </xf>
    <xf numFmtId="0" fontId="20" fillId="0" borderId="1540">
      <alignment horizontal="left" vertical="center"/>
    </xf>
    <xf numFmtId="245" fontId="20" fillId="0" borderId="1540">
      <alignment horizontal="left" vertical="center"/>
    </xf>
    <xf numFmtId="245" fontId="20" fillId="0" borderId="1540">
      <alignment horizontal="left" vertical="center"/>
    </xf>
    <xf numFmtId="0" fontId="108" fillId="0" borderId="1548">
      <alignment vertical="justify" wrapText="1"/>
    </xf>
    <xf numFmtId="0" fontId="263" fillId="61" borderId="1544" applyNumberFormat="0" applyAlignment="0" applyProtection="0"/>
    <xf numFmtId="0" fontId="274" fillId="61" borderId="1545" applyNumberFormat="0" applyAlignment="0" applyProtection="0"/>
    <xf numFmtId="0" fontId="406" fillId="86" borderId="1544" applyNumberFormat="0" applyAlignment="0" applyProtection="0">
      <alignment vertical="center"/>
    </xf>
    <xf numFmtId="0" fontId="412" fillId="0" borderId="1549" applyNumberFormat="0" applyFill="0" applyAlignment="0" applyProtection="0">
      <alignment vertical="center"/>
    </xf>
    <xf numFmtId="0" fontId="413" fillId="73" borderId="1544" applyNumberFormat="0" applyAlignment="0" applyProtection="0">
      <alignment vertical="center"/>
    </xf>
    <xf numFmtId="0" fontId="419" fillId="86" borderId="1545" applyNumberFormat="0" applyAlignment="0" applyProtection="0">
      <alignment vertical="center"/>
    </xf>
    <xf numFmtId="245" fontId="20" fillId="0" borderId="1547">
      <alignment horizontal="left" vertical="center"/>
    </xf>
    <xf numFmtId="0" fontId="377" fillId="86" borderId="1544" applyNumberFormat="0" applyAlignment="0" applyProtection="0"/>
    <xf numFmtId="0" fontId="396" fillId="86" borderId="1545" applyNumberFormat="0" applyAlignment="0" applyProtection="0"/>
    <xf numFmtId="245" fontId="20" fillId="0" borderId="1547">
      <alignment horizontal="left" vertical="center"/>
    </xf>
    <xf numFmtId="0" fontId="20" fillId="0" borderId="1547">
      <alignment horizontal="left" vertical="center"/>
    </xf>
    <xf numFmtId="0" fontId="20" fillId="0" borderId="1547">
      <alignment horizontal="left" vertical="center"/>
    </xf>
    <xf numFmtId="0" fontId="20" fillId="0" borderId="1547">
      <alignment horizontal="left" vertical="center"/>
    </xf>
    <xf numFmtId="0" fontId="20" fillId="0" borderId="1547">
      <alignment horizontal="left" vertical="center"/>
    </xf>
    <xf numFmtId="0" fontId="20" fillId="0" borderId="1547">
      <alignment horizontal="left" vertical="center"/>
    </xf>
    <xf numFmtId="0" fontId="20" fillId="0" borderId="1547">
      <alignment horizontal="left" vertical="center"/>
    </xf>
    <xf numFmtId="0" fontId="20" fillId="0" borderId="1547">
      <alignment horizontal="left" vertical="center"/>
    </xf>
    <xf numFmtId="245" fontId="20" fillId="0" borderId="1547">
      <alignment horizontal="left" vertical="center"/>
    </xf>
    <xf numFmtId="245" fontId="20" fillId="0" borderId="1547">
      <alignment horizontal="left" vertical="center"/>
    </xf>
    <xf numFmtId="0" fontId="108" fillId="0" borderId="1555">
      <alignment vertical="justify" wrapText="1"/>
    </xf>
    <xf numFmtId="0" fontId="263" fillId="61" borderId="1551" applyNumberFormat="0" applyAlignment="0" applyProtection="0"/>
    <xf numFmtId="0" fontId="274" fillId="61" borderId="1552" applyNumberFormat="0" applyAlignment="0" applyProtection="0"/>
    <xf numFmtId="0" fontId="406" fillId="86" borderId="1551" applyNumberFormat="0" applyAlignment="0" applyProtection="0">
      <alignment vertical="center"/>
    </xf>
    <xf numFmtId="0" fontId="412" fillId="0" borderId="1556" applyNumberFormat="0" applyFill="0" applyAlignment="0" applyProtection="0">
      <alignment vertical="center"/>
    </xf>
    <xf numFmtId="0" fontId="413" fillId="73" borderId="1551" applyNumberFormat="0" applyAlignment="0" applyProtection="0">
      <alignment vertical="center"/>
    </xf>
    <xf numFmtId="0" fontId="419" fillId="86" borderId="1552" applyNumberFormat="0" applyAlignment="0" applyProtection="0">
      <alignment vertical="center"/>
    </xf>
    <xf numFmtId="245" fontId="20" fillId="0" borderId="1554">
      <alignment horizontal="left" vertical="center"/>
    </xf>
    <xf numFmtId="0" fontId="377" fillId="86" borderId="1551" applyNumberFormat="0" applyAlignment="0" applyProtection="0"/>
    <xf numFmtId="0" fontId="396" fillId="86" borderId="1552" applyNumberFormat="0" applyAlignment="0" applyProtection="0"/>
    <xf numFmtId="245" fontId="20" fillId="0" borderId="1554">
      <alignment horizontal="left" vertical="center"/>
    </xf>
    <xf numFmtId="0" fontId="20" fillId="0" borderId="1554">
      <alignment horizontal="left" vertical="center"/>
    </xf>
    <xf numFmtId="0" fontId="20" fillId="0" borderId="1554">
      <alignment horizontal="left" vertical="center"/>
    </xf>
    <xf numFmtId="0" fontId="20" fillId="0" borderId="1554">
      <alignment horizontal="left" vertical="center"/>
    </xf>
    <xf numFmtId="0" fontId="20" fillId="0" borderId="1554">
      <alignment horizontal="left" vertical="center"/>
    </xf>
    <xf numFmtId="0" fontId="20" fillId="0" borderId="1554">
      <alignment horizontal="left" vertical="center"/>
    </xf>
    <xf numFmtId="0" fontId="20" fillId="0" borderId="1554">
      <alignment horizontal="left" vertical="center"/>
    </xf>
    <xf numFmtId="0" fontId="20" fillId="0" borderId="1554">
      <alignment horizontal="left" vertical="center"/>
    </xf>
    <xf numFmtId="245" fontId="20" fillId="0" borderId="1554">
      <alignment horizontal="left" vertical="center"/>
    </xf>
    <xf numFmtId="245" fontId="20" fillId="0" borderId="1554">
      <alignment horizontal="left" vertical="center"/>
    </xf>
    <xf numFmtId="0" fontId="20" fillId="0" borderId="1561">
      <alignment horizontal="left" vertical="center"/>
    </xf>
    <xf numFmtId="0" fontId="20" fillId="0" borderId="1561">
      <alignment horizontal="left" vertical="center"/>
    </xf>
    <xf numFmtId="0" fontId="20" fillId="0" borderId="1561">
      <alignment horizontal="left" vertical="center"/>
    </xf>
    <xf numFmtId="0" fontId="20" fillId="0" borderId="1561">
      <alignment horizontal="left" vertical="center"/>
    </xf>
    <xf numFmtId="0" fontId="20" fillId="0" borderId="1561">
      <alignment horizontal="left" vertical="center"/>
    </xf>
    <xf numFmtId="0" fontId="20" fillId="0" borderId="1561">
      <alignment horizontal="left" vertical="center"/>
    </xf>
    <xf numFmtId="0" fontId="20" fillId="0" borderId="1561">
      <alignment horizontal="left" vertical="center"/>
    </xf>
    <xf numFmtId="0" fontId="377" fillId="86" borderId="1558" applyNumberFormat="0" applyAlignment="0" applyProtection="0"/>
    <xf numFmtId="0" fontId="396" fillId="86" borderId="1559" applyNumberFormat="0" applyAlignment="0" applyProtection="0"/>
    <xf numFmtId="37" fontId="108" fillId="0" borderId="1557" applyAlignment="0"/>
    <xf numFmtId="3" fontId="9" fillId="2" borderId="1560" applyNumberFormat="0" applyFont="0" applyFill="0" applyBorder="0" applyAlignment="0" applyProtection="0">
      <alignment horizontal="center" vertical="center" wrapText="1"/>
    </xf>
    <xf numFmtId="0" fontId="108" fillId="0" borderId="1562">
      <alignment vertical="justify" wrapText="1"/>
    </xf>
    <xf numFmtId="0" fontId="263" fillId="61" borderId="1558" applyNumberFormat="0" applyAlignment="0" applyProtection="0"/>
    <xf numFmtId="0" fontId="274" fillId="61" borderId="1559" applyNumberFormat="0" applyAlignment="0" applyProtection="0"/>
    <xf numFmtId="0" fontId="406" fillId="86" borderId="1558" applyNumberFormat="0" applyAlignment="0" applyProtection="0">
      <alignment vertical="center"/>
    </xf>
    <xf numFmtId="0" fontId="412" fillId="0" borderId="1563" applyNumberFormat="0" applyFill="0" applyAlignment="0" applyProtection="0">
      <alignment vertical="center"/>
    </xf>
    <xf numFmtId="0" fontId="413" fillId="73" borderId="1558" applyNumberFormat="0" applyAlignment="0" applyProtection="0">
      <alignment vertical="center"/>
    </xf>
    <xf numFmtId="0" fontId="419" fillId="86" borderId="1559" applyNumberFormat="0" applyAlignment="0" applyProtection="0">
      <alignment vertical="center"/>
    </xf>
    <xf numFmtId="245" fontId="20" fillId="0" borderId="1561">
      <alignment horizontal="left" vertical="center"/>
    </xf>
    <xf numFmtId="0" fontId="377" fillId="86" borderId="1558" applyNumberFormat="0" applyAlignment="0" applyProtection="0"/>
    <xf numFmtId="0" fontId="396" fillId="86" borderId="1559" applyNumberFormat="0" applyAlignment="0" applyProtection="0"/>
    <xf numFmtId="245" fontId="20" fillId="0" borderId="1561">
      <alignment horizontal="left" vertical="center"/>
    </xf>
    <xf numFmtId="0" fontId="20" fillId="0" borderId="1561">
      <alignment horizontal="left" vertical="center"/>
    </xf>
    <xf numFmtId="0" fontId="20" fillId="0" borderId="1561">
      <alignment horizontal="left" vertical="center"/>
    </xf>
    <xf numFmtId="0" fontId="20" fillId="0" borderId="1561">
      <alignment horizontal="left" vertical="center"/>
    </xf>
    <xf numFmtId="0" fontId="20" fillId="0" borderId="1561">
      <alignment horizontal="left" vertical="center"/>
    </xf>
    <xf numFmtId="0" fontId="20" fillId="0" borderId="1561">
      <alignment horizontal="left" vertical="center"/>
    </xf>
    <xf numFmtId="0" fontId="20" fillId="0" borderId="1561">
      <alignment horizontal="left" vertical="center"/>
    </xf>
    <xf numFmtId="0" fontId="20" fillId="0" borderId="1561">
      <alignment horizontal="left" vertical="center"/>
    </xf>
    <xf numFmtId="245" fontId="20" fillId="0" borderId="1561">
      <alignment horizontal="left" vertical="center"/>
    </xf>
    <xf numFmtId="245" fontId="20" fillId="0" borderId="1561">
      <alignment horizontal="left" vertical="center"/>
    </xf>
    <xf numFmtId="3" fontId="9" fillId="2" borderId="1575" applyNumberFormat="0" applyFont="0" applyFill="0" applyBorder="0" applyAlignment="0" applyProtection="0">
      <alignment horizontal="center" vertical="center" wrapText="1"/>
    </xf>
    <xf numFmtId="37" fontId="108" fillId="0" borderId="1572" applyAlignment="0"/>
    <xf numFmtId="37" fontId="108" fillId="0" borderId="1579" applyAlignment="0"/>
    <xf numFmtId="0" fontId="419" fillId="86" borderId="1574" applyNumberFormat="0" applyAlignment="0" applyProtection="0">
      <alignment vertical="center"/>
    </xf>
    <xf numFmtId="0" fontId="419" fillId="86" borderId="1574" applyNumberFormat="0" applyAlignment="0" applyProtection="0">
      <alignment vertical="center"/>
    </xf>
    <xf numFmtId="0" fontId="413" fillId="73" borderId="1573" applyNumberFormat="0" applyAlignment="0" applyProtection="0">
      <alignment vertical="center"/>
    </xf>
    <xf numFmtId="0" fontId="406" fillId="86" borderId="1573" applyNumberFormat="0" applyAlignment="0" applyProtection="0">
      <alignment vertical="center"/>
    </xf>
    <xf numFmtId="0" fontId="20" fillId="0" borderId="1661">
      <alignment horizontal="left" vertical="center"/>
    </xf>
    <xf numFmtId="3" fontId="9" fillId="2" borderId="1703" applyNumberFormat="0" applyFont="0" applyFill="0" applyBorder="0" applyAlignment="0" applyProtection="0">
      <alignment horizontal="center" vertical="center" wrapText="1"/>
    </xf>
    <xf numFmtId="0" fontId="20" fillId="0" borderId="1787">
      <alignment horizontal="left" vertical="center"/>
    </xf>
    <xf numFmtId="0" fontId="20" fillId="0" borderId="1661">
      <alignment horizontal="left" vertical="center"/>
    </xf>
    <xf numFmtId="0" fontId="377" fillId="86" borderId="1784" applyNumberFormat="0" applyAlignment="0" applyProtection="0"/>
    <xf numFmtId="37" fontId="108" fillId="0" borderId="1693" applyAlignment="0"/>
    <xf numFmtId="0" fontId="20" fillId="0" borderId="1723">
      <alignment horizontal="left" vertical="center"/>
    </xf>
    <xf numFmtId="0" fontId="108" fillId="0" borderId="1774">
      <alignment vertical="justify" wrapText="1"/>
    </xf>
    <xf numFmtId="0" fontId="413" fillId="73" borderId="1573" applyNumberFormat="0" applyAlignment="0" applyProtection="0">
      <alignment vertical="center"/>
    </xf>
    <xf numFmtId="0" fontId="419" fillId="86" borderId="1574" applyNumberFormat="0" applyAlignment="0" applyProtection="0">
      <alignment vertical="center"/>
    </xf>
    <xf numFmtId="0" fontId="108" fillId="0" borderId="1577">
      <alignment vertical="justify" wrapText="1"/>
    </xf>
    <xf numFmtId="0" fontId="412" fillId="0" borderId="1578" applyNumberFormat="0" applyFill="0" applyAlignment="0" applyProtection="0">
      <alignment vertical="center"/>
    </xf>
    <xf numFmtId="0" fontId="263" fillId="61" borderId="1565" applyNumberFormat="0" applyAlignment="0" applyProtection="0"/>
    <xf numFmtId="0" fontId="274" fillId="61" borderId="1567" applyNumberFormat="0" applyAlignment="0" applyProtection="0"/>
    <xf numFmtId="0" fontId="8" fillId="52" borderId="1566" applyNumberFormat="0" applyFont="0" applyAlignment="0" applyProtection="0"/>
    <xf numFmtId="0" fontId="274" fillId="61" borderId="1574" applyNumberFormat="0" applyAlignment="0" applyProtection="0"/>
    <xf numFmtId="0" fontId="413" fillId="73" borderId="1573" applyNumberFormat="0" applyAlignment="0" applyProtection="0">
      <alignment vertical="center"/>
    </xf>
    <xf numFmtId="0" fontId="406" fillId="86" borderId="1573" applyNumberFormat="0" applyAlignment="0" applyProtection="0">
      <alignment vertical="center"/>
    </xf>
    <xf numFmtId="0" fontId="274" fillId="61" borderId="1574" applyNumberFormat="0" applyAlignment="0" applyProtection="0"/>
    <xf numFmtId="0" fontId="263" fillId="61" borderId="1573" applyNumberFormat="0" applyAlignment="0" applyProtection="0"/>
    <xf numFmtId="0" fontId="377" fillId="86" borderId="1573" applyNumberFormat="0" applyAlignment="0" applyProtection="0"/>
    <xf numFmtId="0" fontId="274" fillId="61" borderId="1574" applyNumberFormat="0" applyAlignment="0" applyProtection="0"/>
    <xf numFmtId="0" fontId="263" fillId="61" borderId="1573" applyNumberFormat="0" applyAlignment="0" applyProtection="0"/>
    <xf numFmtId="0" fontId="406" fillId="86" borderId="1565" applyNumberFormat="0" applyAlignment="0" applyProtection="0">
      <alignment vertical="center"/>
    </xf>
    <xf numFmtId="0" fontId="8" fillId="87" borderId="1566" applyNumberFormat="0" applyFont="0" applyAlignment="0" applyProtection="0">
      <alignment vertical="center"/>
    </xf>
    <xf numFmtId="0" fontId="413" fillId="73" borderId="1565" applyNumberFormat="0" applyAlignment="0" applyProtection="0">
      <alignment vertical="center"/>
    </xf>
    <xf numFmtId="0" fontId="419" fillId="86" borderId="1567" applyNumberFormat="0" applyAlignment="0" applyProtection="0">
      <alignment vertical="center"/>
    </xf>
    <xf numFmtId="0" fontId="377" fillId="86" borderId="1573" applyNumberFormat="0" applyAlignment="0" applyProtection="0"/>
    <xf numFmtId="0" fontId="263" fillId="61" borderId="1573" applyNumberFormat="0" applyAlignment="0" applyProtection="0"/>
    <xf numFmtId="0" fontId="396" fillId="86" borderId="1574" applyNumberFormat="0" applyAlignment="0" applyProtection="0"/>
    <xf numFmtId="0" fontId="377" fillId="86" borderId="1573" applyNumberFormat="0" applyAlignment="0" applyProtection="0"/>
    <xf numFmtId="3" fontId="9" fillId="2" borderId="1575" applyNumberFormat="0" applyFont="0" applyFill="0" applyBorder="0" applyAlignment="0" applyProtection="0">
      <alignment horizontal="center" vertical="center" wrapText="1"/>
    </xf>
    <xf numFmtId="37" fontId="108" fillId="0" borderId="1579" applyAlignment="0"/>
    <xf numFmtId="37" fontId="108" fillId="0" borderId="1564" applyAlignment="0"/>
    <xf numFmtId="0" fontId="406" fillId="86" borderId="1573" applyNumberFormat="0" applyAlignment="0" applyProtection="0">
      <alignment vertical="center"/>
    </xf>
    <xf numFmtId="3" fontId="9" fillId="2" borderId="1568" applyNumberFormat="0" applyFont="0" applyFill="0" applyBorder="0" applyAlignment="0" applyProtection="0">
      <alignment horizontal="center" vertical="center" wrapText="1"/>
    </xf>
    <xf numFmtId="0" fontId="377" fillId="86" borderId="1565" applyNumberFormat="0" applyAlignment="0" applyProtection="0"/>
    <xf numFmtId="0" fontId="349" fillId="87" borderId="1566" applyNumberFormat="0" applyFont="0" applyAlignment="0" applyProtection="0"/>
    <xf numFmtId="0" fontId="396" fillId="86" borderId="1567" applyNumberFormat="0" applyAlignment="0" applyProtection="0"/>
    <xf numFmtId="3" fontId="9" fillId="2" borderId="1575" applyNumberFormat="0" applyFont="0" applyFill="0" applyBorder="0" applyAlignment="0" applyProtection="0">
      <alignment horizontal="center" vertical="center" wrapText="1"/>
    </xf>
    <xf numFmtId="0" fontId="396" fillId="86" borderId="1574" applyNumberFormat="0" applyAlignment="0" applyProtection="0"/>
    <xf numFmtId="0" fontId="396" fillId="86" borderId="1574" applyNumberFormat="0" applyAlignment="0" applyProtection="0"/>
    <xf numFmtId="0" fontId="20" fillId="0" borderId="1554">
      <alignment horizontal="left" vertical="center"/>
    </xf>
    <xf numFmtId="0" fontId="20" fillId="0" borderId="1554">
      <alignment horizontal="left" vertical="center"/>
    </xf>
    <xf numFmtId="0" fontId="20" fillId="0" borderId="1554">
      <alignment horizontal="left" vertical="center"/>
    </xf>
    <xf numFmtId="0" fontId="20" fillId="0" borderId="1554">
      <alignment horizontal="left" vertical="center"/>
    </xf>
    <xf numFmtId="0" fontId="20" fillId="0" borderId="1554">
      <alignment horizontal="left" vertical="center"/>
    </xf>
    <xf numFmtId="0" fontId="20" fillId="0" borderId="1554">
      <alignment horizontal="left" vertical="center"/>
    </xf>
    <xf numFmtId="0" fontId="20" fillId="0" borderId="1554">
      <alignment horizontal="left" vertical="center"/>
    </xf>
    <xf numFmtId="0" fontId="108" fillId="0" borderId="1555">
      <alignment vertical="justify" wrapText="1"/>
    </xf>
    <xf numFmtId="0" fontId="263" fillId="61" borderId="1565" applyNumberFormat="0" applyAlignment="0" applyProtection="0"/>
    <xf numFmtId="0" fontId="274" fillId="61" borderId="1567" applyNumberFormat="0" applyAlignment="0" applyProtection="0"/>
    <xf numFmtId="0" fontId="8" fillId="52" borderId="1566" applyNumberFormat="0" applyFont="0" applyAlignment="0" applyProtection="0"/>
    <xf numFmtId="0" fontId="406" fillId="86" borderId="1565" applyNumberFormat="0" applyAlignment="0" applyProtection="0">
      <alignment vertical="center"/>
    </xf>
    <xf numFmtId="0" fontId="8" fillId="87" borderId="1566" applyNumberFormat="0" applyFont="0" applyAlignment="0" applyProtection="0">
      <alignment vertical="center"/>
    </xf>
    <xf numFmtId="0" fontId="412" fillId="0" borderId="1563" applyNumberFormat="0" applyFill="0" applyAlignment="0" applyProtection="0">
      <alignment vertical="center"/>
    </xf>
    <xf numFmtId="0" fontId="413" fillId="73" borderId="1565" applyNumberFormat="0" applyAlignment="0" applyProtection="0">
      <alignment vertical="center"/>
    </xf>
    <xf numFmtId="0" fontId="419" fillId="86" borderId="1567" applyNumberFormat="0" applyAlignment="0" applyProtection="0">
      <alignment vertical="center"/>
    </xf>
    <xf numFmtId="245" fontId="20" fillId="0" borderId="1554">
      <alignment horizontal="left" vertical="center"/>
    </xf>
    <xf numFmtId="37" fontId="108" fillId="0" borderId="1564" applyAlignment="0"/>
    <xf numFmtId="3" fontId="9" fillId="2" borderId="1568" applyNumberFormat="0" applyFont="0" applyFill="0" applyBorder="0" applyAlignment="0" applyProtection="0">
      <alignment horizontal="center" vertical="center" wrapText="1"/>
    </xf>
    <xf numFmtId="0" fontId="377" fillId="86" borderId="1565" applyNumberFormat="0" applyAlignment="0" applyProtection="0"/>
    <xf numFmtId="0" fontId="349" fillId="87" borderId="1566" applyNumberFormat="0" applyFont="0" applyAlignment="0" applyProtection="0"/>
    <xf numFmtId="0" fontId="396" fillId="86" borderId="1567" applyNumberFormat="0" applyAlignment="0" applyProtection="0"/>
    <xf numFmtId="245" fontId="20" fillId="0" borderId="1554">
      <alignment horizontal="left" vertical="center"/>
    </xf>
    <xf numFmtId="0" fontId="20" fillId="0" borderId="1569">
      <alignment horizontal="left" vertical="center"/>
    </xf>
    <xf numFmtId="0" fontId="20" fillId="0" borderId="1569">
      <alignment horizontal="left" vertical="center"/>
    </xf>
    <xf numFmtId="0" fontId="20" fillId="0" borderId="1569">
      <alignment horizontal="left" vertical="center"/>
    </xf>
    <xf numFmtId="0" fontId="20" fillId="0" borderId="1569">
      <alignment horizontal="left" vertical="center"/>
    </xf>
    <xf numFmtId="0" fontId="20" fillId="0" borderId="1569">
      <alignment horizontal="left" vertical="center"/>
    </xf>
    <xf numFmtId="0" fontId="20" fillId="0" borderId="1569">
      <alignment horizontal="left" vertical="center"/>
    </xf>
    <xf numFmtId="0" fontId="20" fillId="0" borderId="1569">
      <alignment horizontal="left" vertical="center"/>
    </xf>
    <xf numFmtId="0" fontId="377" fillId="86" borderId="1565" applyNumberFormat="0" applyAlignment="0" applyProtection="0"/>
    <xf numFmtId="0" fontId="349" fillId="87" borderId="1566" applyNumberFormat="0" applyFont="0" applyAlignment="0" applyProtection="0"/>
    <xf numFmtId="0" fontId="396" fillId="86" borderId="1567" applyNumberFormat="0" applyAlignment="0" applyProtection="0"/>
    <xf numFmtId="37" fontId="108" fillId="0" borderId="1564" applyAlignment="0"/>
    <xf numFmtId="0" fontId="350" fillId="83" borderId="0" applyNumberFormat="0" applyBorder="0" applyAlignment="0" applyProtection="0"/>
    <xf numFmtId="3" fontId="9" fillId="2" borderId="1568" applyNumberFormat="0" applyFont="0" applyFill="0" applyBorder="0" applyAlignment="0" applyProtection="0">
      <alignment horizontal="center" vertical="center" wrapText="1"/>
    </xf>
    <xf numFmtId="0" fontId="108" fillId="0" borderId="1570">
      <alignment vertical="justify" wrapText="1"/>
    </xf>
    <xf numFmtId="0" fontId="263" fillId="61" borderId="1565" applyNumberFormat="0" applyAlignment="0" applyProtection="0"/>
    <xf numFmtId="0" fontId="274" fillId="61" borderId="1567" applyNumberFormat="0" applyAlignment="0" applyProtection="0"/>
    <xf numFmtId="0" fontId="8" fillId="52" borderId="1566" applyNumberFormat="0" applyFont="0" applyAlignment="0" applyProtection="0"/>
    <xf numFmtId="0" fontId="406" fillId="86" borderId="1565" applyNumberFormat="0" applyAlignment="0" applyProtection="0">
      <alignment vertical="center"/>
    </xf>
    <xf numFmtId="0" fontId="8" fillId="87" borderId="1566" applyNumberFormat="0" applyFont="0" applyAlignment="0" applyProtection="0">
      <alignment vertical="center"/>
    </xf>
    <xf numFmtId="0" fontId="412" fillId="0" borderId="1571" applyNumberFormat="0" applyFill="0" applyAlignment="0" applyProtection="0">
      <alignment vertical="center"/>
    </xf>
    <xf numFmtId="0" fontId="413" fillId="73" borderId="1565" applyNumberFormat="0" applyAlignment="0" applyProtection="0">
      <alignment vertical="center"/>
    </xf>
    <xf numFmtId="0" fontId="419" fillId="86" borderId="1567" applyNumberFormat="0" applyAlignment="0" applyProtection="0">
      <alignment vertical="center"/>
    </xf>
    <xf numFmtId="245" fontId="20" fillId="0" borderId="1569">
      <alignment horizontal="left" vertical="center"/>
    </xf>
    <xf numFmtId="0" fontId="377" fillId="86" borderId="1565" applyNumberFormat="0" applyAlignment="0" applyProtection="0"/>
    <xf numFmtId="0" fontId="349" fillId="87" borderId="1566" applyNumberFormat="0" applyFont="0" applyAlignment="0" applyProtection="0"/>
    <xf numFmtId="0" fontId="396" fillId="86" borderId="1567" applyNumberFormat="0" applyAlignment="0" applyProtection="0"/>
    <xf numFmtId="245" fontId="20" fillId="0" borderId="1569">
      <alignment horizontal="left" vertical="center"/>
    </xf>
    <xf numFmtId="0" fontId="20" fillId="0" borderId="1569">
      <alignment horizontal="left" vertical="center"/>
    </xf>
    <xf numFmtId="0" fontId="20" fillId="0" borderId="1569">
      <alignment horizontal="left" vertical="center"/>
    </xf>
    <xf numFmtId="0" fontId="20" fillId="0" borderId="1569">
      <alignment horizontal="left" vertical="center"/>
    </xf>
    <xf numFmtId="0" fontId="20" fillId="0" borderId="1569">
      <alignment horizontal="left" vertical="center"/>
    </xf>
    <xf numFmtId="0" fontId="20" fillId="0" borderId="1569">
      <alignment horizontal="left" vertical="center"/>
    </xf>
    <xf numFmtId="0" fontId="20" fillId="0" borderId="1569">
      <alignment horizontal="left" vertical="center"/>
    </xf>
    <xf numFmtId="0" fontId="20" fillId="0" borderId="1569">
      <alignment horizontal="left" vertical="center"/>
    </xf>
    <xf numFmtId="245" fontId="20" fillId="0" borderId="1569">
      <alignment horizontal="left" vertical="center"/>
    </xf>
    <xf numFmtId="245" fontId="20" fillId="0" borderId="1569">
      <alignment horizontal="left" vertical="center"/>
    </xf>
    <xf numFmtId="0" fontId="263" fillId="61" borderId="1573" applyNumberFormat="0" applyAlignment="0" applyProtection="0"/>
    <xf numFmtId="0" fontId="274" fillId="61" borderId="1574" applyNumberFormat="0" applyAlignment="0" applyProtection="0"/>
    <xf numFmtId="0" fontId="406" fillId="86" borderId="1573" applyNumberFormat="0" applyAlignment="0" applyProtection="0">
      <alignment vertical="center"/>
    </xf>
    <xf numFmtId="0" fontId="412" fillId="0" borderId="1571" applyNumberFormat="0" applyFill="0" applyAlignment="0" applyProtection="0">
      <alignment vertical="center"/>
    </xf>
    <xf numFmtId="0" fontId="413" fillId="73" borderId="1573" applyNumberFormat="0" applyAlignment="0" applyProtection="0">
      <alignment vertical="center"/>
    </xf>
    <xf numFmtId="0" fontId="419" fillId="86" borderId="1574" applyNumberFormat="0" applyAlignment="0" applyProtection="0">
      <alignment vertical="center"/>
    </xf>
    <xf numFmtId="37" fontId="108" fillId="0" borderId="1572" applyAlignment="0"/>
    <xf numFmtId="3" fontId="9" fillId="2" borderId="1575" applyNumberFormat="0" applyFont="0" applyFill="0" applyBorder="0" applyAlignment="0" applyProtection="0">
      <alignment horizontal="center" vertical="center" wrapText="1"/>
    </xf>
    <xf numFmtId="0" fontId="377" fillId="86" borderId="1573" applyNumberFormat="0" applyAlignment="0" applyProtection="0"/>
    <xf numFmtId="0" fontId="396" fillId="86" borderId="1574" applyNumberFormat="0" applyAlignment="0" applyProtection="0"/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377" fillId="86" borderId="1573" applyNumberFormat="0" applyAlignment="0" applyProtection="0"/>
    <xf numFmtId="0" fontId="396" fillId="86" borderId="1574" applyNumberFormat="0" applyAlignment="0" applyProtection="0"/>
    <xf numFmtId="37" fontId="108" fillId="0" borderId="1572" applyAlignment="0"/>
    <xf numFmtId="3" fontId="9" fillId="2" borderId="1575" applyNumberFormat="0" applyFont="0" applyFill="0" applyBorder="0" applyAlignment="0" applyProtection="0">
      <alignment horizontal="center" vertical="center" wrapText="1"/>
    </xf>
    <xf numFmtId="0" fontId="108" fillId="0" borderId="1577">
      <alignment vertical="justify" wrapText="1"/>
    </xf>
    <xf numFmtId="0" fontId="263" fillId="61" borderId="1573" applyNumberFormat="0" applyAlignment="0" applyProtection="0"/>
    <xf numFmtId="0" fontId="274" fillId="61" borderId="1574" applyNumberFormat="0" applyAlignment="0" applyProtection="0"/>
    <xf numFmtId="0" fontId="406" fillId="86" borderId="1573" applyNumberFormat="0" applyAlignment="0" applyProtection="0">
      <alignment vertical="center"/>
    </xf>
    <xf numFmtId="0" fontId="412" fillId="0" borderId="1578" applyNumberFormat="0" applyFill="0" applyAlignment="0" applyProtection="0">
      <alignment vertical="center"/>
    </xf>
    <xf numFmtId="0" fontId="413" fillId="73" borderId="1573" applyNumberFormat="0" applyAlignment="0" applyProtection="0">
      <alignment vertical="center"/>
    </xf>
    <xf numFmtId="0" fontId="419" fillId="86" borderId="1574" applyNumberFormat="0" applyAlignment="0" applyProtection="0">
      <alignment vertical="center"/>
    </xf>
    <xf numFmtId="245" fontId="20" fillId="0" borderId="1576">
      <alignment horizontal="left" vertical="center"/>
    </xf>
    <xf numFmtId="0" fontId="377" fillId="86" borderId="1573" applyNumberFormat="0" applyAlignment="0" applyProtection="0"/>
    <xf numFmtId="0" fontId="396" fillId="86" borderId="1574" applyNumberFormat="0" applyAlignment="0" applyProtection="0"/>
    <xf numFmtId="245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245" fontId="20" fillId="0" borderId="1576">
      <alignment horizontal="left" vertical="center"/>
    </xf>
    <xf numFmtId="245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377" fillId="86" borderId="1573" applyNumberFormat="0" applyAlignment="0" applyProtection="0"/>
    <xf numFmtId="0" fontId="396" fillId="86" borderId="1574" applyNumberFormat="0" applyAlignment="0" applyProtection="0"/>
    <xf numFmtId="37" fontId="108" fillId="0" borderId="1579" applyAlignment="0"/>
    <xf numFmtId="3" fontId="9" fillId="2" borderId="1575" applyNumberFormat="0" applyFont="0" applyFill="0" applyBorder="0" applyAlignment="0" applyProtection="0">
      <alignment horizontal="center" vertical="center" wrapText="1"/>
    </xf>
    <xf numFmtId="0" fontId="108" fillId="0" borderId="1577">
      <alignment vertical="justify" wrapText="1"/>
    </xf>
    <xf numFmtId="0" fontId="263" fillId="61" borderId="1573" applyNumberFormat="0" applyAlignment="0" applyProtection="0"/>
    <xf numFmtId="0" fontId="274" fillId="61" borderId="1574" applyNumberFormat="0" applyAlignment="0" applyProtection="0"/>
    <xf numFmtId="0" fontId="406" fillId="86" borderId="1573" applyNumberFormat="0" applyAlignment="0" applyProtection="0">
      <alignment vertical="center"/>
    </xf>
    <xf numFmtId="0" fontId="412" fillId="0" borderId="1578" applyNumberFormat="0" applyFill="0" applyAlignment="0" applyProtection="0">
      <alignment vertical="center"/>
    </xf>
    <xf numFmtId="0" fontId="413" fillId="73" borderId="1573" applyNumberFormat="0" applyAlignment="0" applyProtection="0">
      <alignment vertical="center"/>
    </xf>
    <xf numFmtId="0" fontId="419" fillId="86" borderId="1574" applyNumberFormat="0" applyAlignment="0" applyProtection="0">
      <alignment vertical="center"/>
    </xf>
    <xf numFmtId="245" fontId="20" fillId="0" borderId="1576">
      <alignment horizontal="left" vertical="center"/>
    </xf>
    <xf numFmtId="0" fontId="377" fillId="86" borderId="1573" applyNumberFormat="0" applyAlignment="0" applyProtection="0"/>
    <xf numFmtId="0" fontId="396" fillId="86" borderId="1574" applyNumberFormat="0" applyAlignment="0" applyProtection="0"/>
    <xf numFmtId="245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0" fontId="20" fillId="0" borderId="1576">
      <alignment horizontal="left" vertical="center"/>
    </xf>
    <xf numFmtId="245" fontId="20" fillId="0" borderId="1576">
      <alignment horizontal="left" vertical="center"/>
    </xf>
    <xf numFmtId="245" fontId="20" fillId="0" borderId="1576">
      <alignment horizontal="left" vertical="center"/>
    </xf>
    <xf numFmtId="0" fontId="20" fillId="0" borderId="1690">
      <alignment horizontal="left" vertical="center"/>
    </xf>
    <xf numFmtId="0" fontId="406" fillId="86" borderId="1665" applyNumberFormat="0" applyAlignment="0" applyProtection="0">
      <alignment vertical="center"/>
    </xf>
    <xf numFmtId="298" fontId="122" fillId="0" borderId="0" applyFont="0" applyFill="0" applyBorder="0" applyAlignment="0" applyProtection="0"/>
    <xf numFmtId="0" fontId="349" fillId="87" borderId="1582" applyNumberFormat="0" applyFont="0" applyAlignment="0" applyProtection="0"/>
    <xf numFmtId="3" fontId="9" fillId="2" borderId="1619" applyNumberFormat="0" applyFont="0" applyFill="0" applyBorder="0" applyAlignment="0" applyProtection="0">
      <alignment horizontal="center" vertical="center" wrapText="1"/>
    </xf>
    <xf numFmtId="0" fontId="412" fillId="0" borderId="1692" applyNumberFormat="0" applyFill="0" applyAlignment="0" applyProtection="0">
      <alignment vertical="center"/>
    </xf>
    <xf numFmtId="0" fontId="20" fillId="0" borderId="1787">
      <alignment horizontal="left" vertical="center"/>
    </xf>
    <xf numFmtId="0" fontId="419" fillId="86" borderId="1638" applyNumberFormat="0" applyAlignment="0" applyProtection="0">
      <alignment vertical="center"/>
    </xf>
    <xf numFmtId="0" fontId="412" fillId="0" borderId="1712" applyNumberFormat="0" applyFill="0" applyAlignment="0" applyProtection="0">
      <alignment vertical="center"/>
    </xf>
    <xf numFmtId="0" fontId="274" fillId="61" borderId="1749" applyNumberFormat="0" applyAlignment="0" applyProtection="0"/>
    <xf numFmtId="0" fontId="419" fillId="86" borderId="1618" applyNumberFormat="0" applyAlignment="0" applyProtection="0">
      <alignment vertical="center"/>
    </xf>
    <xf numFmtId="0" fontId="396" fillId="86" borderId="1638" applyNumberFormat="0" applyAlignment="0" applyProtection="0"/>
    <xf numFmtId="245" fontId="20" fillId="0" borderId="1655">
      <alignment horizontal="left" vertical="center"/>
    </xf>
    <xf numFmtId="0" fontId="20" fillId="0" borderId="1780">
      <alignment horizontal="left" vertical="center"/>
    </xf>
    <xf numFmtId="3" fontId="9" fillId="2" borderId="1660" applyNumberFormat="0" applyFont="0" applyFill="0" applyBorder="0" applyAlignment="0" applyProtection="0">
      <alignment horizontal="center" vertical="center" wrapText="1"/>
    </xf>
    <xf numFmtId="245" fontId="20" fillId="0" borderId="1661">
      <alignment horizontal="left" vertical="center"/>
    </xf>
    <xf numFmtId="0" fontId="274" fillId="61" borderId="1583" applyNumberFormat="0" applyAlignment="0" applyProtection="0"/>
    <xf numFmtId="0" fontId="396" fillId="86" borderId="1618" applyNumberFormat="0" applyAlignment="0" applyProtection="0"/>
    <xf numFmtId="0" fontId="20" fillId="0" borderId="1766">
      <alignment horizontal="left" vertical="center"/>
    </xf>
    <xf numFmtId="3" fontId="9" fillId="2" borderId="1580" applyNumberFormat="0" applyFont="0" applyFill="0" applyBorder="0" applyAlignment="0" applyProtection="0">
      <alignment horizontal="center" vertical="center" wrapText="1"/>
    </xf>
    <xf numFmtId="0" fontId="350" fillId="85" borderId="0" applyNumberFormat="0" applyBorder="0" applyAlignment="0" applyProtection="0"/>
    <xf numFmtId="0" fontId="108" fillId="0" borderId="1662">
      <alignment vertical="justify" wrapText="1"/>
    </xf>
    <xf numFmtId="0" fontId="108" fillId="0" borderId="1577">
      <alignment vertical="justify" wrapText="1"/>
    </xf>
    <xf numFmtId="0" fontId="396" fillId="86" borderId="1667" applyNumberFormat="0" applyAlignment="0" applyProtection="0"/>
    <xf numFmtId="0" fontId="419" fillId="86" borderId="1653" applyNumberFormat="0" applyAlignment="0" applyProtection="0">
      <alignment vertical="center"/>
    </xf>
    <xf numFmtId="0" fontId="377" fillId="86" borderId="1581" applyNumberFormat="0" applyAlignment="0" applyProtection="0"/>
    <xf numFmtId="0" fontId="377" fillId="86" borderId="1784" applyNumberFormat="0" applyAlignment="0" applyProtection="0"/>
    <xf numFmtId="0" fontId="413" fillId="73" borderId="1798" applyNumberFormat="0" applyAlignment="0" applyProtection="0">
      <alignment vertical="center"/>
    </xf>
    <xf numFmtId="37" fontId="108" fillId="0" borderId="1769" applyAlignment="0"/>
    <xf numFmtId="0" fontId="412" fillId="0" borderId="1760" applyNumberFormat="0" applyFill="0" applyAlignment="0" applyProtection="0">
      <alignment vertical="center"/>
    </xf>
    <xf numFmtId="0" fontId="396" fillId="86" borderId="1583" applyNumberFormat="0" applyAlignment="0" applyProtection="0"/>
    <xf numFmtId="37" fontId="108" fillId="0" borderId="1686" applyAlignment="0"/>
    <xf numFmtId="0" fontId="20" fillId="0" borderId="1614">
      <alignment horizontal="left" vertical="center"/>
    </xf>
    <xf numFmtId="37" fontId="108" fillId="0" borderId="1713" applyAlignment="0"/>
    <xf numFmtId="0" fontId="406" fillId="86" borderId="1624" applyNumberFormat="0" applyAlignment="0" applyProtection="0">
      <alignment vertical="center"/>
    </xf>
    <xf numFmtId="0" fontId="377" fillId="86" borderId="1687" applyNumberFormat="0" applyAlignment="0" applyProtection="0"/>
    <xf numFmtId="0" fontId="20" fillId="0" borderId="1758">
      <alignment horizontal="left" vertical="center"/>
    </xf>
    <xf numFmtId="0" fontId="412" fillId="0" borderId="1616" applyNumberFormat="0" applyFill="0" applyAlignment="0" applyProtection="0">
      <alignment vertical="center"/>
    </xf>
    <xf numFmtId="0" fontId="349" fillId="87" borderId="1645" applyNumberFormat="0" applyFont="0" applyAlignment="0" applyProtection="0"/>
    <xf numFmtId="245" fontId="20" fillId="0" borderId="1655">
      <alignment horizontal="left" vertical="center"/>
    </xf>
    <xf numFmtId="0" fontId="274" fillId="61" borderId="1756" applyNumberFormat="0" applyAlignment="0" applyProtection="0"/>
    <xf numFmtId="0" fontId="406" fillId="86" borderId="1637" applyNumberFormat="0" applyAlignment="0" applyProtection="0">
      <alignment vertical="center"/>
    </xf>
    <xf numFmtId="0" fontId="274" fillId="61" borderId="1721" applyNumberFormat="0" applyAlignment="0" applyProtection="0"/>
    <xf numFmtId="0" fontId="274" fillId="61" borderId="1631" applyNumberFormat="0" applyAlignment="0" applyProtection="0"/>
    <xf numFmtId="0" fontId="396" fillId="86" borderId="1785" applyNumberFormat="0" applyAlignment="0" applyProtection="0"/>
    <xf numFmtId="0" fontId="419" fillId="86" borderId="1631" applyNumberFormat="0" applyAlignment="0" applyProtection="0">
      <alignment vertical="center"/>
    </xf>
    <xf numFmtId="0" fontId="419" fillId="86" borderId="1743" applyNumberFormat="0" applyAlignment="0" applyProtection="0">
      <alignment vertical="center"/>
    </xf>
    <xf numFmtId="0" fontId="406" fillId="86" borderId="1755" applyNumberFormat="0" applyAlignment="0" applyProtection="0">
      <alignment vertical="center"/>
    </xf>
    <xf numFmtId="0" fontId="20" fillId="0" borderId="1648">
      <alignment horizontal="left" vertical="center"/>
    </xf>
    <xf numFmtId="0" fontId="413" fillId="73" borderId="1687" applyNumberFormat="0" applyAlignment="0" applyProtection="0">
      <alignment vertical="center"/>
    </xf>
    <xf numFmtId="0" fontId="406" fillId="86" borderId="1762" applyNumberFormat="0" applyAlignment="0" applyProtection="0">
      <alignment vertical="center"/>
    </xf>
    <xf numFmtId="0" fontId="413" fillId="73" borderId="1694" applyNumberFormat="0" applyAlignment="0" applyProtection="0">
      <alignment vertical="center"/>
    </xf>
    <xf numFmtId="0" fontId="20" fillId="0" borderId="1640">
      <alignment horizontal="left" vertical="center"/>
    </xf>
    <xf numFmtId="0" fontId="413" fillId="73" borderId="1687" applyNumberFormat="0" applyAlignment="0" applyProtection="0">
      <alignment vertical="center"/>
    </xf>
    <xf numFmtId="0" fontId="20" fillId="0" borderId="1640">
      <alignment horizontal="left" vertical="center"/>
    </xf>
    <xf numFmtId="3" fontId="9" fillId="2" borderId="1668" applyNumberFormat="0" applyFont="0" applyFill="0" applyBorder="0" applyAlignment="0" applyProtection="0">
      <alignment horizontal="center" vertical="center" wrapText="1"/>
    </xf>
    <xf numFmtId="0" fontId="127" fillId="0" borderId="0"/>
    <xf numFmtId="37" fontId="108" fillId="0" borderId="1651" applyAlignment="0"/>
    <xf numFmtId="0" fontId="377" fillId="86" borderId="1652" applyNumberFormat="0" applyAlignment="0" applyProtection="0"/>
    <xf numFmtId="0" fontId="20" fillId="0" borderId="1751">
      <alignment horizontal="left" vertical="center"/>
    </xf>
    <xf numFmtId="0" fontId="396" fillId="86" borderId="1659" applyNumberFormat="0" applyAlignment="0" applyProtection="0"/>
    <xf numFmtId="0" fontId="396" fillId="86" borderId="1653" applyNumberFormat="0" applyAlignment="0" applyProtection="0"/>
    <xf numFmtId="0" fontId="377" fillId="86" borderId="1694" applyNumberFormat="0" applyAlignment="0" applyProtection="0"/>
    <xf numFmtId="0" fontId="20" fillId="0" borderId="1676">
      <alignment horizontal="left" vertical="center"/>
    </xf>
    <xf numFmtId="0" fontId="419" fillId="86" borderId="1659" applyNumberFormat="0" applyAlignment="0" applyProtection="0">
      <alignment vertical="center"/>
    </xf>
    <xf numFmtId="0" fontId="419" fillId="86" borderId="1771" applyNumberFormat="0" applyAlignment="0" applyProtection="0">
      <alignment vertical="center"/>
    </xf>
    <xf numFmtId="0" fontId="350" fillId="85" borderId="0" applyNumberFormat="0" applyBorder="0" applyAlignment="0" applyProtection="0"/>
    <xf numFmtId="0" fontId="20" fillId="0" borderId="1669">
      <alignment horizontal="left" vertical="center"/>
    </xf>
    <xf numFmtId="3" fontId="9" fillId="2" borderId="1668" applyNumberFormat="0" applyFont="0" applyFill="0" applyBorder="0" applyAlignment="0" applyProtection="0">
      <alignment horizontal="center" vertical="center" wrapText="1"/>
    </xf>
    <xf numFmtId="0" fontId="396" fillId="86" borderId="1695" applyNumberFormat="0" applyAlignment="0" applyProtection="0"/>
    <xf numFmtId="0" fontId="263" fillId="61" borderId="1644" applyNumberFormat="0" applyAlignment="0" applyProtection="0"/>
    <xf numFmtId="3" fontId="9" fillId="2" borderId="1675" applyNumberFormat="0" applyFont="0" applyFill="0" applyBorder="0" applyAlignment="0" applyProtection="0">
      <alignment horizontal="center" vertical="center" wrapText="1"/>
    </xf>
    <xf numFmtId="0" fontId="263" fillId="61" borderId="1581" applyNumberFormat="0" applyAlignment="0" applyProtection="0"/>
    <xf numFmtId="37" fontId="108" fillId="0" borderId="1579" applyAlignment="0"/>
    <xf numFmtId="0" fontId="263" fillId="61" borderId="1791" applyNumberFormat="0" applyAlignment="0" applyProtection="0"/>
    <xf numFmtId="245" fontId="20" fillId="0" borderId="1690">
      <alignment horizontal="left" vertical="center"/>
    </xf>
    <xf numFmtId="0" fontId="263" fillId="61" borderId="1762" applyNumberFormat="0" applyAlignment="0" applyProtection="0"/>
    <xf numFmtId="0" fontId="406" fillId="86" borderId="1798" applyNumberFormat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3" fontId="9" fillId="2" borderId="1580" applyNumberFormat="0" applyFont="0" applyFill="0" applyBorder="0" applyAlignment="0" applyProtection="0">
      <alignment horizontal="center" vertical="center" wrapText="1"/>
    </xf>
    <xf numFmtId="0" fontId="8" fillId="52" borderId="1582" applyNumberFormat="0" applyFont="0" applyAlignment="0" applyProtection="0"/>
    <xf numFmtId="0" fontId="412" fillId="0" borderId="1725" applyNumberFormat="0" applyFill="0" applyAlignment="0" applyProtection="0">
      <alignment vertical="center"/>
    </xf>
    <xf numFmtId="0" fontId="20" fillId="0" borderId="1676">
      <alignment horizontal="left" vertical="center"/>
    </xf>
    <xf numFmtId="0" fontId="396" fillId="86" borderId="1702" applyNumberFormat="0" applyAlignment="0" applyProtection="0"/>
    <xf numFmtId="0" fontId="419" fillId="86" borderId="1653" applyNumberFormat="0" applyAlignment="0" applyProtection="0">
      <alignment vertical="center"/>
    </xf>
    <xf numFmtId="0" fontId="20" fillId="0" borderId="1794">
      <alignment horizontal="left" vertical="center"/>
    </xf>
    <xf numFmtId="0" fontId="396" fillId="86" borderId="1681" applyNumberFormat="0" applyAlignment="0" applyProtection="0"/>
    <xf numFmtId="0" fontId="20" fillId="0" borderId="1620">
      <alignment horizontal="left" vertical="center"/>
    </xf>
    <xf numFmtId="37" fontId="108" fillId="0" borderId="1734" applyAlignment="0"/>
    <xf numFmtId="0" fontId="406" fillId="86" borderId="1581" applyNumberFormat="0" applyAlignment="0" applyProtection="0">
      <alignment vertical="center"/>
    </xf>
    <xf numFmtId="0" fontId="8" fillId="87" borderId="1582" applyNumberFormat="0" applyFont="0" applyAlignment="0" applyProtection="0">
      <alignment vertical="center"/>
    </xf>
    <xf numFmtId="0" fontId="412" fillId="0" borderId="1578" applyNumberFormat="0" applyFill="0" applyAlignment="0" applyProtection="0">
      <alignment vertical="center"/>
    </xf>
    <xf numFmtId="0" fontId="413" fillId="73" borderId="1581" applyNumberFormat="0" applyAlignment="0" applyProtection="0">
      <alignment vertical="center"/>
    </xf>
    <xf numFmtId="0" fontId="419" fillId="86" borderId="1583" applyNumberFormat="0" applyAlignment="0" applyProtection="0">
      <alignment vertical="center"/>
    </xf>
    <xf numFmtId="37" fontId="108" fillId="0" borderId="1713" applyAlignment="0"/>
    <xf numFmtId="0" fontId="406" fillId="86" borderId="1694" applyNumberFormat="0" applyAlignment="0" applyProtection="0">
      <alignment vertical="center"/>
    </xf>
    <xf numFmtId="0" fontId="413" fillId="73" borderId="1581" applyNumberFormat="0" applyAlignment="0" applyProtection="0">
      <alignment vertical="center"/>
    </xf>
    <xf numFmtId="0" fontId="349" fillId="87" borderId="1763" applyNumberFormat="0" applyFont="0" applyAlignment="0" applyProtection="0"/>
    <xf numFmtId="0" fontId="8" fillId="87" borderId="1582" applyNumberFormat="0" applyFont="0" applyAlignment="0" applyProtection="0">
      <alignment vertical="center"/>
    </xf>
    <xf numFmtId="0" fontId="406" fillId="86" borderId="1581" applyNumberFormat="0" applyAlignment="0" applyProtection="0">
      <alignment vertical="center"/>
    </xf>
    <xf numFmtId="3" fontId="9" fillId="2" borderId="1730" applyNumberFormat="0" applyFont="0" applyFill="0" applyBorder="0" applyAlignment="0" applyProtection="0">
      <alignment horizontal="center" vertical="center" wrapText="1"/>
    </xf>
    <xf numFmtId="0" fontId="8" fillId="52" borderId="1582" applyNumberFormat="0" applyFont="0" applyAlignment="0" applyProtection="0"/>
    <xf numFmtId="0" fontId="350" fillId="84" borderId="0" applyNumberFormat="0" applyBorder="0" applyAlignment="0" applyProtection="0"/>
    <xf numFmtId="37" fontId="108" fillId="0" borderId="1754" applyAlignment="0"/>
    <xf numFmtId="37" fontId="108" fillId="0" borderId="1630" applyAlignment="0"/>
    <xf numFmtId="0" fontId="20" fillId="0" borderId="1640">
      <alignment horizontal="left" vertical="center"/>
    </xf>
    <xf numFmtId="0" fontId="108" fillId="0" borderId="1711">
      <alignment vertical="justify" wrapText="1"/>
    </xf>
    <xf numFmtId="0" fontId="396" fillId="86" borderId="1743" applyNumberFormat="0" applyAlignment="0" applyProtection="0"/>
    <xf numFmtId="0" fontId="263" fillId="61" borderId="1581" applyNumberFormat="0" applyAlignment="0" applyProtection="0"/>
    <xf numFmtId="0" fontId="350" fillId="83" borderId="0" applyNumberFormat="0" applyBorder="0" applyAlignment="0" applyProtection="0"/>
    <xf numFmtId="245" fontId="20" fillId="0" borderId="1758">
      <alignment horizontal="left" vertical="center"/>
    </xf>
    <xf numFmtId="37" fontId="108" fillId="0" borderId="1720" applyAlignment="0"/>
    <xf numFmtId="37" fontId="108" fillId="0" borderId="1769" applyAlignment="0"/>
    <xf numFmtId="0" fontId="20" fillId="0" borderId="1640">
      <alignment horizontal="left" vertical="center"/>
    </xf>
    <xf numFmtId="0" fontId="413" fillId="73" borderId="1798" applyNumberFormat="0" applyAlignment="0" applyProtection="0">
      <alignment vertical="center"/>
    </xf>
    <xf numFmtId="37" fontId="108" fillId="0" borderId="1664" applyAlignment="0"/>
    <xf numFmtId="0" fontId="20" fillId="0" borderId="1766">
      <alignment horizontal="left" vertical="center"/>
    </xf>
    <xf numFmtId="0" fontId="274" fillId="61" borderId="1792" applyNumberFormat="0" applyAlignment="0" applyProtection="0"/>
    <xf numFmtId="0" fontId="419" fillId="86" borderId="1659" applyNumberFormat="0" applyAlignment="0" applyProtection="0">
      <alignment vertical="center"/>
    </xf>
    <xf numFmtId="0" fontId="274" fillId="61" borderId="1631" applyNumberFormat="0" applyAlignment="0" applyProtection="0"/>
    <xf numFmtId="0" fontId="377" fillId="86" borderId="1714" applyNumberFormat="0" applyAlignment="0" applyProtection="0"/>
    <xf numFmtId="0" fontId="396" fillId="86" borderId="1667" applyNumberFormat="0" applyAlignment="0" applyProtection="0"/>
    <xf numFmtId="0" fontId="274" fillId="61" borderId="1764" applyNumberFormat="0" applyAlignment="0" applyProtection="0"/>
    <xf numFmtId="37" fontId="108" fillId="0" borderId="1672" applyAlignment="0"/>
    <xf numFmtId="0" fontId="349" fillId="87" borderId="1582" applyNumberFormat="0" applyFont="0" applyAlignment="0" applyProtection="0"/>
    <xf numFmtId="0" fontId="274" fillId="61" borderId="1625" applyNumberFormat="0" applyAlignment="0" applyProtection="0"/>
    <xf numFmtId="0" fontId="20" fillId="0" borderId="1758">
      <alignment horizontal="left" vertical="center"/>
    </xf>
    <xf numFmtId="0" fontId="413" fillId="73" borderId="1770" applyNumberFormat="0" applyAlignment="0" applyProtection="0">
      <alignment vertical="center"/>
    </xf>
    <xf numFmtId="0" fontId="377" fillId="86" borderId="1798" applyNumberFormat="0" applyAlignment="0" applyProtection="0"/>
    <xf numFmtId="0" fontId="419" fillId="86" borderId="1729" applyNumberFormat="0" applyAlignment="0" applyProtection="0">
      <alignment vertical="center"/>
    </xf>
    <xf numFmtId="0" fontId="412" fillId="0" borderId="1685" applyNumberFormat="0" applyFill="0" applyAlignment="0" applyProtection="0">
      <alignment vertical="center"/>
    </xf>
    <xf numFmtId="0" fontId="20" fillId="0" borderId="1669">
      <alignment horizontal="left" vertical="center"/>
    </xf>
    <xf numFmtId="0" fontId="8" fillId="52" borderId="1666" applyNumberFormat="0" applyFont="0" applyAlignment="0" applyProtection="0"/>
    <xf numFmtId="298" fontId="122" fillId="0" borderId="0" applyFont="0" applyFill="0" applyBorder="0" applyAlignment="0" applyProtection="0"/>
    <xf numFmtId="37" fontId="108" fillId="0" borderId="1754" applyAlignment="0"/>
    <xf numFmtId="37" fontId="108" fillId="0" borderId="1679" applyAlignment="0"/>
    <xf numFmtId="0" fontId="377" fillId="86" borderId="1637" applyNumberFormat="0" applyAlignment="0" applyProtection="0"/>
    <xf numFmtId="9" fontId="212" fillId="0" borderId="0" applyFont="0" applyFill="0" applyBorder="0" applyAlignment="0" applyProtection="0">
      <alignment vertical="center"/>
    </xf>
    <xf numFmtId="0" fontId="396" fillId="86" borderId="1715" applyNumberFormat="0" applyAlignment="0" applyProtection="0"/>
    <xf numFmtId="0" fontId="377" fillId="86" borderId="1652" applyNumberFormat="0" applyAlignment="0" applyProtection="0"/>
    <xf numFmtId="0" fontId="274" fillId="61" borderId="1736" applyNumberFormat="0" applyAlignment="0" applyProtection="0"/>
    <xf numFmtId="0" fontId="413" fillId="73" borderId="1735" applyNumberFormat="0" applyAlignment="0" applyProtection="0">
      <alignment vertical="center"/>
    </xf>
    <xf numFmtId="0" fontId="396" fillId="86" borderId="1702" applyNumberFormat="0" applyAlignment="0" applyProtection="0"/>
    <xf numFmtId="3" fontId="9" fillId="2" borderId="1750" applyNumberFormat="0" applyFont="0" applyFill="0" applyBorder="0" applyAlignment="0" applyProtection="0">
      <alignment horizontal="center" vertical="center" wrapText="1"/>
    </xf>
    <xf numFmtId="0" fontId="303" fillId="86" borderId="1583" applyNumberFormat="0" applyAlignment="0" applyProtection="0">
      <alignment vertical="center"/>
    </xf>
    <xf numFmtId="0" fontId="298" fillId="73" borderId="1581" applyNumberFormat="0" applyAlignment="0" applyProtection="0">
      <alignment vertical="center"/>
    </xf>
    <xf numFmtId="0" fontId="297" fillId="0" borderId="1578" applyNumberFormat="0" applyFill="0" applyAlignment="0" applyProtection="0">
      <alignment vertical="center"/>
    </xf>
    <xf numFmtId="0" fontId="8" fillId="87" borderId="1582" applyNumberFormat="0" applyFont="0" applyAlignment="0" applyProtection="0">
      <alignment vertical="center"/>
    </xf>
    <xf numFmtId="0" fontId="291" fillId="86" borderId="1581" applyNumberFormat="0" applyAlignment="0" applyProtection="0">
      <alignment vertical="center"/>
    </xf>
    <xf numFmtId="0" fontId="263" fillId="61" borderId="1581" applyNumberFormat="0" applyAlignment="0" applyProtection="0"/>
    <xf numFmtId="0" fontId="20" fillId="0" borderId="1723">
      <alignment horizontal="left" vertical="center"/>
    </xf>
    <xf numFmtId="0" fontId="127" fillId="0" borderId="0"/>
    <xf numFmtId="0" fontId="8" fillId="52" borderId="1582" applyNumberFormat="0" applyFont="0" applyAlignment="0" applyProtection="0"/>
    <xf numFmtId="0" fontId="274" fillId="61" borderId="1583" applyNumberFormat="0" applyAlignment="0" applyProtection="0"/>
    <xf numFmtId="0" fontId="8" fillId="52" borderId="1582" applyNumberFormat="0" applyFont="0" applyAlignment="0" applyProtection="0"/>
    <xf numFmtId="0" fontId="108" fillId="0" borderId="1577">
      <alignment vertical="justify" wrapText="1"/>
    </xf>
    <xf numFmtId="0" fontId="406" fillId="86" borderId="1581" applyNumberFormat="0" applyAlignment="0" applyProtection="0">
      <alignment vertical="center"/>
    </xf>
    <xf numFmtId="0" fontId="8" fillId="87" borderId="1582" applyNumberFormat="0" applyFont="0" applyAlignment="0" applyProtection="0">
      <alignment vertical="center"/>
    </xf>
    <xf numFmtId="0" fontId="412" fillId="0" borderId="1578" applyNumberFormat="0" applyFill="0" applyAlignment="0" applyProtection="0">
      <alignment vertical="center"/>
    </xf>
    <xf numFmtId="0" fontId="413" fillId="73" borderId="1581" applyNumberFormat="0" applyAlignment="0" applyProtection="0">
      <alignment vertical="center"/>
    </xf>
    <xf numFmtId="0" fontId="419" fillId="86" borderId="1583" applyNumberFormat="0" applyAlignment="0" applyProtection="0">
      <alignment vertical="center"/>
    </xf>
    <xf numFmtId="0" fontId="419" fillId="86" borderId="1601" applyNumberFormat="0" applyAlignment="0" applyProtection="0">
      <alignment vertical="center"/>
    </xf>
    <xf numFmtId="0" fontId="419" fillId="86" borderId="1589" applyNumberFormat="0" applyAlignment="0" applyProtection="0">
      <alignment vertical="center"/>
    </xf>
    <xf numFmtId="0" fontId="413" fillId="73" borderId="1588" applyNumberFormat="0" applyAlignment="0" applyProtection="0">
      <alignment vertical="center"/>
    </xf>
    <xf numFmtId="0" fontId="406" fillId="86" borderId="1588" applyNumberFormat="0" applyAlignment="0" applyProtection="0">
      <alignment vertical="center"/>
    </xf>
    <xf numFmtId="0" fontId="20" fillId="0" borderId="1603">
      <alignment horizontal="left" vertical="center"/>
    </xf>
    <xf numFmtId="0" fontId="20" fillId="0" borderId="1603">
      <alignment horizontal="left" vertical="center"/>
    </xf>
    <xf numFmtId="0" fontId="263" fillId="61" borderId="1588" applyNumberFormat="0" applyAlignment="0" applyProtection="0"/>
    <xf numFmtId="0" fontId="419" fillId="86" borderId="1601" applyNumberFormat="0" applyAlignment="0" applyProtection="0">
      <alignment vertical="center"/>
    </xf>
    <xf numFmtId="37" fontId="108" fillId="0" borderId="1600" applyAlignment="0"/>
    <xf numFmtId="0" fontId="412" fillId="0" borderId="1599" applyNumberFormat="0" applyFill="0" applyAlignment="0" applyProtection="0">
      <alignment vertical="center"/>
    </xf>
    <xf numFmtId="0" fontId="419" fillId="86" borderId="1601" applyNumberFormat="0" applyAlignment="0" applyProtection="0">
      <alignment vertical="center"/>
    </xf>
    <xf numFmtId="0" fontId="108" fillId="0" borderId="1604">
      <alignment vertical="justify" wrapText="1"/>
    </xf>
    <xf numFmtId="0" fontId="274" fillId="61" borderId="1601" applyNumberFormat="0" applyAlignment="0" applyProtection="0"/>
    <xf numFmtId="245" fontId="20" fillId="0" borderId="1603">
      <alignment horizontal="left" vertical="center"/>
    </xf>
    <xf numFmtId="0" fontId="396" fillId="86" borderId="1601" applyNumberFormat="0" applyAlignment="0" applyProtection="0"/>
    <xf numFmtId="0" fontId="20" fillId="0" borderId="1603">
      <alignment horizontal="left" vertical="center"/>
    </xf>
    <xf numFmtId="0" fontId="20" fillId="0" borderId="1603">
      <alignment horizontal="left" vertical="center"/>
    </xf>
    <xf numFmtId="0" fontId="412" fillId="0" borderId="1605" applyNumberFormat="0" applyFill="0" applyAlignment="0" applyProtection="0">
      <alignment vertical="center"/>
    </xf>
    <xf numFmtId="0" fontId="396" fillId="86" borderId="1601" applyNumberFormat="0" applyAlignment="0" applyProtection="0"/>
    <xf numFmtId="3" fontId="9" fillId="2" borderId="1602" applyNumberFormat="0" applyFont="0" applyFill="0" applyBorder="0" applyAlignment="0" applyProtection="0">
      <alignment horizontal="center" vertical="center" wrapText="1"/>
    </xf>
    <xf numFmtId="0" fontId="20" fillId="0" borderId="1597">
      <alignment horizontal="left" vertical="center"/>
    </xf>
    <xf numFmtId="3" fontId="9" fillId="2" borderId="1602" applyNumberFormat="0" applyFont="0" applyFill="0" applyBorder="0" applyAlignment="0" applyProtection="0">
      <alignment horizontal="center" vertical="center" wrapText="1"/>
    </xf>
    <xf numFmtId="0" fontId="20" fillId="0" borderId="1603">
      <alignment horizontal="left" vertical="center"/>
    </xf>
    <xf numFmtId="0" fontId="20" fillId="0" borderId="1603">
      <alignment horizontal="left" vertical="center"/>
    </xf>
    <xf numFmtId="0" fontId="274" fillId="61" borderId="1601" applyNumberFormat="0" applyAlignment="0" applyProtection="0"/>
    <xf numFmtId="0" fontId="20" fillId="0" borderId="1597">
      <alignment horizontal="left" vertical="center"/>
    </xf>
    <xf numFmtId="0" fontId="20" fillId="0" borderId="1597">
      <alignment horizontal="left" vertical="center"/>
    </xf>
    <xf numFmtId="0" fontId="20" fillId="0" borderId="1597">
      <alignment horizontal="left" vertical="center"/>
    </xf>
    <xf numFmtId="0" fontId="20" fillId="0" borderId="1597">
      <alignment horizontal="left" vertical="center"/>
    </xf>
    <xf numFmtId="0" fontId="20" fillId="0" borderId="1597">
      <alignment horizontal="left" vertical="center"/>
    </xf>
    <xf numFmtId="0" fontId="20" fillId="0" borderId="1597">
      <alignment horizontal="left" vertical="center"/>
    </xf>
    <xf numFmtId="0" fontId="274" fillId="61" borderId="1589" applyNumberFormat="0" applyAlignment="0" applyProtection="0"/>
    <xf numFmtId="37" fontId="108" fillId="0" borderId="1600" applyAlignment="0"/>
    <xf numFmtId="0" fontId="406" fillId="86" borderId="1581" applyNumberFormat="0" applyAlignment="0" applyProtection="0">
      <alignment vertical="center"/>
    </xf>
    <xf numFmtId="0" fontId="8" fillId="87" borderId="1582" applyNumberFormat="0" applyFont="0" applyAlignment="0" applyProtection="0">
      <alignment vertical="center"/>
    </xf>
    <xf numFmtId="0" fontId="412" fillId="0" borderId="1578" applyNumberFormat="0" applyFill="0" applyAlignment="0" applyProtection="0">
      <alignment vertical="center"/>
    </xf>
    <xf numFmtId="0" fontId="413" fillId="73" borderId="1581" applyNumberFormat="0" applyAlignment="0" applyProtection="0">
      <alignment vertical="center"/>
    </xf>
    <xf numFmtId="0" fontId="419" fillId="86" borderId="1583" applyNumberFormat="0" applyAlignment="0" applyProtection="0">
      <alignment vertical="center"/>
    </xf>
    <xf numFmtId="3" fontId="9" fillId="2" borderId="1596" applyNumberFormat="0" applyFont="0" applyFill="0" applyBorder="0" applyAlignment="0" applyProtection="0">
      <alignment horizontal="center" vertical="center" wrapText="1"/>
    </xf>
    <xf numFmtId="0" fontId="396" fillId="86" borderId="1595" applyNumberFormat="0" applyAlignment="0" applyProtection="0"/>
    <xf numFmtId="0" fontId="20" fillId="0" borderId="1603">
      <alignment horizontal="left" vertical="center"/>
    </xf>
    <xf numFmtId="0" fontId="396" fillId="86" borderId="1589" applyNumberFormat="0" applyAlignment="0" applyProtection="0"/>
    <xf numFmtId="0" fontId="377" fillId="86" borderId="1588" applyNumberFormat="0" applyAlignment="0" applyProtection="0"/>
    <xf numFmtId="3" fontId="9" fillId="2" borderId="1590" applyNumberFormat="0" applyFont="0" applyFill="0" applyBorder="0" applyAlignment="0" applyProtection="0">
      <alignment horizontal="center" vertical="center" wrapText="1"/>
    </xf>
    <xf numFmtId="0" fontId="274" fillId="61" borderId="1601" applyNumberFormat="0" applyAlignment="0" applyProtection="0"/>
    <xf numFmtId="37" fontId="108" fillId="0" borderId="1587" applyAlignment="0"/>
    <xf numFmtId="37" fontId="108" fillId="0" borderId="1600" applyAlignment="0"/>
    <xf numFmtId="3" fontId="9" fillId="2" borderId="1602" applyNumberFormat="0" applyFont="0" applyFill="0" applyBorder="0" applyAlignment="0" applyProtection="0">
      <alignment horizontal="center" vertical="center" wrapText="1"/>
    </xf>
    <xf numFmtId="0" fontId="396" fillId="86" borderId="1601" applyNumberFormat="0" applyAlignment="0" applyProtection="0"/>
    <xf numFmtId="37" fontId="108" fillId="0" borderId="1579" applyAlignment="0"/>
    <xf numFmtId="3" fontId="9" fillId="2" borderId="1580" applyNumberFormat="0" applyFont="0" applyFill="0" applyBorder="0" applyAlignment="0" applyProtection="0">
      <alignment horizontal="center" vertical="center" wrapText="1"/>
    </xf>
    <xf numFmtId="0" fontId="377" fillId="86" borderId="1581" applyNumberFormat="0" applyAlignment="0" applyProtection="0"/>
    <xf numFmtId="0" fontId="349" fillId="87" borderId="1582" applyNumberFormat="0" applyFont="0" applyAlignment="0" applyProtection="0"/>
    <xf numFmtId="0" fontId="396" fillId="86" borderId="1583" applyNumberFormat="0" applyAlignment="0" applyProtection="0"/>
    <xf numFmtId="37" fontId="108" fillId="0" borderId="1594" applyAlignment="0"/>
    <xf numFmtId="0" fontId="396" fillId="86" borderId="1601" applyNumberFormat="0" applyAlignment="0" applyProtection="0"/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108" fillId="0" borderId="1577">
      <alignment vertical="justify" wrapText="1"/>
    </xf>
    <xf numFmtId="0" fontId="263" fillId="61" borderId="1581" applyNumberFormat="0" applyAlignment="0" applyProtection="0"/>
    <xf numFmtId="0" fontId="274" fillId="61" borderId="1583" applyNumberFormat="0" applyAlignment="0" applyProtection="0"/>
    <xf numFmtId="0" fontId="8" fillId="52" borderId="1582" applyNumberFormat="0" applyFont="0" applyAlignment="0" applyProtection="0"/>
    <xf numFmtId="0" fontId="406" fillId="86" borderId="1581" applyNumberFormat="0" applyAlignment="0" applyProtection="0">
      <alignment vertical="center"/>
    </xf>
    <xf numFmtId="0" fontId="8" fillId="87" borderId="1582" applyNumberFormat="0" applyFont="0" applyAlignment="0" applyProtection="0">
      <alignment vertical="center"/>
    </xf>
    <xf numFmtId="0" fontId="412" fillId="0" borderId="1578" applyNumberFormat="0" applyFill="0" applyAlignment="0" applyProtection="0">
      <alignment vertical="center"/>
    </xf>
    <xf numFmtId="0" fontId="413" fillId="73" borderId="1581" applyNumberFormat="0" applyAlignment="0" applyProtection="0">
      <alignment vertical="center"/>
    </xf>
    <xf numFmtId="0" fontId="419" fillId="86" borderId="1583" applyNumberFormat="0" applyAlignment="0" applyProtection="0">
      <alignment vertical="center"/>
    </xf>
    <xf numFmtId="245" fontId="20" fillId="0" borderId="1584">
      <alignment horizontal="left" vertical="center"/>
    </xf>
    <xf numFmtId="37" fontId="108" fillId="0" borderId="1579" applyAlignment="0"/>
    <xf numFmtId="3" fontId="9" fillId="2" borderId="1580" applyNumberFormat="0" applyFont="0" applyFill="0" applyBorder="0" applyAlignment="0" applyProtection="0">
      <alignment horizontal="center" vertical="center" wrapText="1"/>
    </xf>
    <xf numFmtId="0" fontId="377" fillId="86" borderId="1581" applyNumberFormat="0" applyAlignment="0" applyProtection="0"/>
    <xf numFmtId="0" fontId="349" fillId="87" borderId="1582" applyNumberFormat="0" applyFont="0" applyAlignment="0" applyProtection="0"/>
    <xf numFmtId="0" fontId="396" fillId="86" borderId="1583" applyNumberFormat="0" applyAlignment="0" applyProtection="0"/>
    <xf numFmtId="245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245" fontId="20" fillId="0" borderId="1584">
      <alignment horizontal="left" vertical="center"/>
    </xf>
    <xf numFmtId="245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377" fillId="86" borderId="1581" applyNumberFormat="0" applyAlignment="0" applyProtection="0"/>
    <xf numFmtId="0" fontId="349" fillId="87" borderId="1582" applyNumberFormat="0" applyFont="0" applyAlignment="0" applyProtection="0"/>
    <xf numFmtId="0" fontId="396" fillId="86" borderId="1583" applyNumberFormat="0" applyAlignment="0" applyProtection="0"/>
    <xf numFmtId="37" fontId="108" fillId="0" borderId="1579" applyAlignment="0"/>
    <xf numFmtId="3" fontId="9" fillId="2" borderId="1580" applyNumberFormat="0" applyFont="0" applyFill="0" applyBorder="0" applyAlignment="0" applyProtection="0">
      <alignment horizontal="center" vertical="center" wrapText="1"/>
    </xf>
    <xf numFmtId="0" fontId="108" fillId="0" borderId="1585">
      <alignment vertical="justify" wrapText="1"/>
    </xf>
    <xf numFmtId="0" fontId="263" fillId="61" borderId="1581" applyNumberFormat="0" applyAlignment="0" applyProtection="0"/>
    <xf numFmtId="0" fontId="274" fillId="61" borderId="1583" applyNumberFormat="0" applyAlignment="0" applyProtection="0"/>
    <xf numFmtId="0" fontId="8" fillId="52" borderId="1582" applyNumberFormat="0" applyFont="0" applyAlignment="0" applyProtection="0"/>
    <xf numFmtId="0" fontId="406" fillId="86" borderId="1581" applyNumberFormat="0" applyAlignment="0" applyProtection="0">
      <alignment vertical="center"/>
    </xf>
    <xf numFmtId="0" fontId="8" fillId="87" borderId="1582" applyNumberFormat="0" applyFont="0" applyAlignment="0" applyProtection="0">
      <alignment vertical="center"/>
    </xf>
    <xf numFmtId="0" fontId="412" fillId="0" borderId="1586" applyNumberFormat="0" applyFill="0" applyAlignment="0" applyProtection="0">
      <alignment vertical="center"/>
    </xf>
    <xf numFmtId="0" fontId="413" fillId="73" borderId="1581" applyNumberFormat="0" applyAlignment="0" applyProtection="0">
      <alignment vertical="center"/>
    </xf>
    <xf numFmtId="0" fontId="419" fillId="86" borderId="1583" applyNumberFormat="0" applyAlignment="0" applyProtection="0">
      <alignment vertical="center"/>
    </xf>
    <xf numFmtId="245" fontId="20" fillId="0" borderId="1584">
      <alignment horizontal="left" vertical="center"/>
    </xf>
    <xf numFmtId="0" fontId="377" fillId="86" borderId="1581" applyNumberFormat="0" applyAlignment="0" applyProtection="0"/>
    <xf numFmtId="0" fontId="349" fillId="87" borderId="1582" applyNumberFormat="0" applyFont="0" applyAlignment="0" applyProtection="0"/>
    <xf numFmtId="0" fontId="396" fillId="86" borderId="1583" applyNumberFormat="0" applyAlignment="0" applyProtection="0"/>
    <xf numFmtId="245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0" fontId="20" fillId="0" borderId="1584">
      <alignment horizontal="left" vertical="center"/>
    </xf>
    <xf numFmtId="245" fontId="20" fillId="0" borderId="1584">
      <alignment horizontal="left" vertical="center"/>
    </xf>
    <xf numFmtId="245" fontId="20" fillId="0" borderId="1584">
      <alignment horizontal="left" vertical="center"/>
    </xf>
    <xf numFmtId="0" fontId="108" fillId="0" borderId="1585">
      <alignment vertical="justify" wrapText="1"/>
    </xf>
    <xf numFmtId="0" fontId="263" fillId="61" borderId="1588" applyNumberFormat="0" applyAlignment="0" applyProtection="0"/>
    <xf numFmtId="0" fontId="274" fillId="61" borderId="1589" applyNumberFormat="0" applyAlignment="0" applyProtection="0"/>
    <xf numFmtId="0" fontId="406" fillId="86" borderId="1588" applyNumberFormat="0" applyAlignment="0" applyProtection="0">
      <alignment vertical="center"/>
    </xf>
    <xf numFmtId="0" fontId="412" fillId="0" borderId="1586" applyNumberFormat="0" applyFill="0" applyAlignment="0" applyProtection="0">
      <alignment vertical="center"/>
    </xf>
    <xf numFmtId="0" fontId="413" fillId="73" borderId="1588" applyNumberFormat="0" applyAlignment="0" applyProtection="0">
      <alignment vertical="center"/>
    </xf>
    <xf numFmtId="0" fontId="419" fillId="86" borderId="1589" applyNumberFormat="0" applyAlignment="0" applyProtection="0">
      <alignment vertical="center"/>
    </xf>
    <xf numFmtId="37" fontId="108" fillId="0" borderId="1587" applyAlignment="0"/>
    <xf numFmtId="3" fontId="9" fillId="2" borderId="1590" applyNumberFormat="0" applyFont="0" applyFill="0" applyBorder="0" applyAlignment="0" applyProtection="0">
      <alignment horizontal="center" vertical="center" wrapText="1"/>
    </xf>
    <xf numFmtId="0" fontId="377" fillId="86" borderId="1588" applyNumberFormat="0" applyAlignment="0" applyProtection="0"/>
    <xf numFmtId="0" fontId="396" fillId="86" borderId="1589" applyNumberFormat="0" applyAlignment="0" applyProtection="0"/>
    <xf numFmtId="0" fontId="20" fillId="0" borderId="1591">
      <alignment horizontal="left" vertical="center"/>
    </xf>
    <xf numFmtId="0" fontId="20" fillId="0" borderId="1591">
      <alignment horizontal="left" vertical="center"/>
    </xf>
    <xf numFmtId="0" fontId="20" fillId="0" borderId="1591">
      <alignment horizontal="left" vertical="center"/>
    </xf>
    <xf numFmtId="0" fontId="20" fillId="0" borderId="1591">
      <alignment horizontal="left" vertical="center"/>
    </xf>
    <xf numFmtId="0" fontId="20" fillId="0" borderId="1591">
      <alignment horizontal="left" vertical="center"/>
    </xf>
    <xf numFmtId="0" fontId="20" fillId="0" borderId="1591">
      <alignment horizontal="left" vertical="center"/>
    </xf>
    <xf numFmtId="0" fontId="20" fillId="0" borderId="1591">
      <alignment horizontal="left" vertical="center"/>
    </xf>
    <xf numFmtId="0" fontId="377" fillId="86" borderId="1588" applyNumberFormat="0" applyAlignment="0" applyProtection="0"/>
    <xf numFmtId="0" fontId="396" fillId="86" borderId="1589" applyNumberFormat="0" applyAlignment="0" applyProtection="0"/>
    <xf numFmtId="37" fontId="108" fillId="0" borderId="1587" applyAlignment="0"/>
    <xf numFmtId="3" fontId="9" fillId="2" borderId="1590" applyNumberFormat="0" applyFont="0" applyFill="0" applyBorder="0" applyAlignment="0" applyProtection="0">
      <alignment horizontal="center" vertical="center" wrapText="1"/>
    </xf>
    <xf numFmtId="0" fontId="108" fillId="0" borderId="1592">
      <alignment vertical="justify" wrapText="1"/>
    </xf>
    <xf numFmtId="0" fontId="263" fillId="61" borderId="1588" applyNumberFormat="0" applyAlignment="0" applyProtection="0"/>
    <xf numFmtId="0" fontId="274" fillId="61" borderId="1589" applyNumberFormat="0" applyAlignment="0" applyProtection="0"/>
    <xf numFmtId="0" fontId="406" fillId="86" borderId="1588" applyNumberFormat="0" applyAlignment="0" applyProtection="0">
      <alignment vertical="center"/>
    </xf>
    <xf numFmtId="0" fontId="412" fillId="0" borderId="1593" applyNumberFormat="0" applyFill="0" applyAlignment="0" applyProtection="0">
      <alignment vertical="center"/>
    </xf>
    <xf numFmtId="0" fontId="413" fillId="73" borderId="1588" applyNumberFormat="0" applyAlignment="0" applyProtection="0">
      <alignment vertical="center"/>
    </xf>
    <xf numFmtId="0" fontId="419" fillId="86" borderId="1589" applyNumberFormat="0" applyAlignment="0" applyProtection="0">
      <alignment vertical="center"/>
    </xf>
    <xf numFmtId="245" fontId="20" fillId="0" borderId="1591">
      <alignment horizontal="left" vertical="center"/>
    </xf>
    <xf numFmtId="0" fontId="377" fillId="86" borderId="1588" applyNumberFormat="0" applyAlignment="0" applyProtection="0"/>
    <xf numFmtId="0" fontId="396" fillId="86" borderId="1589" applyNumberFormat="0" applyAlignment="0" applyProtection="0"/>
    <xf numFmtId="245" fontId="20" fillId="0" borderId="1591">
      <alignment horizontal="left" vertical="center"/>
    </xf>
    <xf numFmtId="0" fontId="20" fillId="0" borderId="1591">
      <alignment horizontal="left" vertical="center"/>
    </xf>
    <xf numFmtId="0" fontId="20" fillId="0" borderId="1591">
      <alignment horizontal="left" vertical="center"/>
    </xf>
    <xf numFmtId="0" fontId="20" fillId="0" borderId="1591">
      <alignment horizontal="left" vertical="center"/>
    </xf>
    <xf numFmtId="0" fontId="20" fillId="0" borderId="1591">
      <alignment horizontal="left" vertical="center"/>
    </xf>
    <xf numFmtId="0" fontId="20" fillId="0" borderId="1591">
      <alignment horizontal="left" vertical="center"/>
    </xf>
    <xf numFmtId="0" fontId="20" fillId="0" borderId="1591">
      <alignment horizontal="left" vertical="center"/>
    </xf>
    <xf numFmtId="0" fontId="20" fillId="0" borderId="1591">
      <alignment horizontal="left" vertical="center"/>
    </xf>
    <xf numFmtId="245" fontId="20" fillId="0" borderId="1591">
      <alignment horizontal="left" vertical="center"/>
    </xf>
    <xf numFmtId="245" fontId="20" fillId="0" borderId="1591">
      <alignment horizontal="left" vertical="center"/>
    </xf>
    <xf numFmtId="0" fontId="108" fillId="0" borderId="1598">
      <alignment vertical="justify" wrapText="1"/>
    </xf>
    <xf numFmtId="0" fontId="274" fillId="61" borderId="1595" applyNumberFormat="0" applyAlignment="0" applyProtection="0"/>
    <xf numFmtId="0" fontId="412" fillId="0" borderId="1599" applyNumberFormat="0" applyFill="0" applyAlignment="0" applyProtection="0">
      <alignment vertical="center"/>
    </xf>
    <xf numFmtId="0" fontId="419" fillId="86" borderId="1595" applyNumberFormat="0" applyAlignment="0" applyProtection="0">
      <alignment vertical="center"/>
    </xf>
    <xf numFmtId="245" fontId="20" fillId="0" borderId="1597">
      <alignment horizontal="left" vertical="center"/>
    </xf>
    <xf numFmtId="0" fontId="396" fillId="86" borderId="1595" applyNumberFormat="0" applyAlignment="0" applyProtection="0"/>
    <xf numFmtId="245" fontId="20" fillId="0" borderId="1597">
      <alignment horizontal="left" vertical="center"/>
    </xf>
    <xf numFmtId="0" fontId="20" fillId="0" borderId="1597">
      <alignment horizontal="left" vertical="center"/>
    </xf>
    <xf numFmtId="0" fontId="20" fillId="0" borderId="1597">
      <alignment horizontal="left" vertical="center"/>
    </xf>
    <xf numFmtId="0" fontId="20" fillId="0" borderId="1597">
      <alignment horizontal="left" vertical="center"/>
    </xf>
    <xf numFmtId="0" fontId="20" fillId="0" borderId="1597">
      <alignment horizontal="left" vertical="center"/>
    </xf>
    <xf numFmtId="0" fontId="20" fillId="0" borderId="1597">
      <alignment horizontal="left" vertical="center"/>
    </xf>
    <xf numFmtId="0" fontId="20" fillId="0" borderId="1597">
      <alignment horizontal="left" vertical="center"/>
    </xf>
    <xf numFmtId="0" fontId="20" fillId="0" borderId="1597">
      <alignment horizontal="left" vertical="center"/>
    </xf>
    <xf numFmtId="245" fontId="20" fillId="0" borderId="1597">
      <alignment horizontal="left" vertical="center"/>
    </xf>
    <xf numFmtId="245" fontId="20" fillId="0" borderId="1597">
      <alignment horizontal="left" vertical="center"/>
    </xf>
    <xf numFmtId="245" fontId="20" fillId="0" borderId="1603">
      <alignment horizontal="left" vertical="center"/>
    </xf>
    <xf numFmtId="0" fontId="20" fillId="0" borderId="1603">
      <alignment horizontal="left" vertical="center"/>
    </xf>
    <xf numFmtId="0" fontId="20" fillId="0" borderId="1603">
      <alignment horizontal="left" vertical="center"/>
    </xf>
    <xf numFmtId="0" fontId="20" fillId="0" borderId="1603">
      <alignment horizontal="left" vertical="center"/>
    </xf>
    <xf numFmtId="0" fontId="20" fillId="0" borderId="1603">
      <alignment horizontal="left" vertical="center"/>
    </xf>
    <xf numFmtId="0" fontId="20" fillId="0" borderId="1603">
      <alignment horizontal="left" vertical="center"/>
    </xf>
    <xf numFmtId="0" fontId="20" fillId="0" borderId="1603">
      <alignment horizontal="left" vertical="center"/>
    </xf>
    <xf numFmtId="0" fontId="20" fillId="0" borderId="1603">
      <alignment horizontal="left" vertical="center"/>
    </xf>
    <xf numFmtId="245" fontId="20" fillId="0" borderId="1603">
      <alignment horizontal="left" vertical="center"/>
    </xf>
    <xf numFmtId="245" fontId="20" fillId="0" borderId="1603">
      <alignment horizontal="left" vertical="center"/>
    </xf>
    <xf numFmtId="3" fontId="9" fillId="2" borderId="1675" applyNumberFormat="0" applyFont="0" applyFill="0" applyBorder="0" applyAlignment="0" applyProtection="0">
      <alignment horizontal="center" vertical="center" wrapText="1"/>
    </xf>
    <xf numFmtId="0" fontId="20" fillId="0" borderId="1731">
      <alignment horizontal="left" vertical="center"/>
    </xf>
    <xf numFmtId="0" fontId="108" fillId="0" borderId="1677">
      <alignment vertical="justify" wrapText="1"/>
    </xf>
    <xf numFmtId="0" fontId="263" fillId="61" borderId="1673" applyNumberFormat="0" applyAlignment="0" applyProtection="0"/>
    <xf numFmtId="0" fontId="274" fillId="61" borderId="1674" applyNumberFormat="0" applyAlignment="0" applyProtection="0"/>
    <xf numFmtId="0" fontId="377" fillId="86" borderId="1727" applyNumberFormat="0" applyAlignment="0" applyProtection="0"/>
    <xf numFmtId="0" fontId="413" fillId="73" borderId="1791" applyNumberFormat="0" applyAlignment="0" applyProtection="0">
      <alignment vertical="center"/>
    </xf>
    <xf numFmtId="0" fontId="406" fillId="86" borderId="1673" applyNumberFormat="0" applyAlignment="0" applyProtection="0">
      <alignment vertical="center"/>
    </xf>
    <xf numFmtId="0" fontId="412" fillId="0" borderId="1678" applyNumberFormat="0" applyFill="0" applyAlignment="0" applyProtection="0">
      <alignment vertical="center"/>
    </xf>
    <xf numFmtId="0" fontId="413" fillId="73" borderId="1673" applyNumberFormat="0" applyAlignment="0" applyProtection="0">
      <alignment vertical="center"/>
    </xf>
    <xf numFmtId="0" fontId="419" fillId="86" borderId="1674" applyNumberFormat="0" applyAlignment="0" applyProtection="0">
      <alignment vertical="center"/>
    </xf>
    <xf numFmtId="245" fontId="20" fillId="0" borderId="1676">
      <alignment horizontal="left" vertical="center"/>
    </xf>
    <xf numFmtId="0" fontId="377" fillId="86" borderId="1673" applyNumberFormat="0" applyAlignment="0" applyProtection="0"/>
    <xf numFmtId="0" fontId="274" fillId="61" borderId="1799" applyNumberFormat="0" applyAlignment="0" applyProtection="0"/>
    <xf numFmtId="0" fontId="396" fillId="86" borderId="1674" applyNumberFormat="0" applyAlignment="0" applyProtection="0"/>
    <xf numFmtId="245" fontId="20" fillId="0" borderId="1676">
      <alignment horizontal="left" vertical="center"/>
    </xf>
    <xf numFmtId="0" fontId="20" fillId="0" borderId="1723">
      <alignment horizontal="left" vertical="center"/>
    </xf>
    <xf numFmtId="0" fontId="20" fillId="0" borderId="1676">
      <alignment horizontal="left" vertical="center"/>
    </xf>
    <xf numFmtId="0" fontId="20" fillId="0" borderId="1676">
      <alignment horizontal="left" vertical="center"/>
    </xf>
    <xf numFmtId="0" fontId="20" fillId="0" borderId="1676">
      <alignment horizontal="left" vertical="center"/>
    </xf>
    <xf numFmtId="0" fontId="20" fillId="0" borderId="1676">
      <alignment horizontal="left" vertical="center"/>
    </xf>
    <xf numFmtId="0" fontId="20" fillId="0" borderId="1676">
      <alignment horizontal="left" vertical="center"/>
    </xf>
    <xf numFmtId="0" fontId="20" fillId="0" borderId="1676">
      <alignment horizontal="left" vertical="center"/>
    </xf>
    <xf numFmtId="0" fontId="20" fillId="0" borderId="1676">
      <alignment horizontal="left" vertical="center"/>
    </xf>
    <xf numFmtId="245" fontId="20" fillId="0" borderId="1676">
      <alignment horizontal="left" vertical="center"/>
    </xf>
    <xf numFmtId="245" fontId="20" fillId="0" borderId="1676">
      <alignment horizontal="left" vertical="center"/>
    </xf>
    <xf numFmtId="0" fontId="412" fillId="0" borderId="1699" applyNumberFormat="0" applyFill="0" applyAlignment="0" applyProtection="0">
      <alignment vertical="center"/>
    </xf>
    <xf numFmtId="0" fontId="108" fillId="0" borderId="1684">
      <alignment vertical="justify" wrapText="1"/>
    </xf>
    <xf numFmtId="0" fontId="263" fillId="61" borderId="1680" applyNumberFormat="0" applyAlignment="0" applyProtection="0"/>
    <xf numFmtId="0" fontId="406" fillId="86" borderId="1735" applyNumberFormat="0" applyAlignment="0" applyProtection="0">
      <alignment vertical="center"/>
    </xf>
    <xf numFmtId="0" fontId="274" fillId="61" borderId="1681" applyNumberFormat="0" applyAlignment="0" applyProtection="0"/>
    <xf numFmtId="0" fontId="406" fillId="86" borderId="1770" applyNumberFormat="0" applyAlignment="0" applyProtection="0">
      <alignment vertical="center"/>
    </xf>
    <xf numFmtId="0" fontId="406" fillId="86" borderId="1680" applyNumberFormat="0" applyAlignment="0" applyProtection="0">
      <alignment vertical="center"/>
    </xf>
    <xf numFmtId="0" fontId="412" fillId="0" borderId="1685" applyNumberFormat="0" applyFill="0" applyAlignment="0" applyProtection="0">
      <alignment vertical="center"/>
    </xf>
    <xf numFmtId="0" fontId="413" fillId="73" borderId="1680" applyNumberFormat="0" applyAlignment="0" applyProtection="0">
      <alignment vertical="center"/>
    </xf>
    <xf numFmtId="0" fontId="419" fillId="86" borderId="1681" applyNumberFormat="0" applyAlignment="0" applyProtection="0">
      <alignment vertical="center"/>
    </xf>
    <xf numFmtId="245" fontId="20" fillId="0" borderId="1683">
      <alignment horizontal="left" vertical="center"/>
    </xf>
    <xf numFmtId="0" fontId="377" fillId="86" borderId="1680" applyNumberFormat="0" applyAlignment="0" applyProtection="0"/>
    <xf numFmtId="0" fontId="396" fillId="86" borderId="1681" applyNumberFormat="0" applyAlignment="0" applyProtection="0"/>
    <xf numFmtId="245" fontId="20" fillId="0" borderId="1683">
      <alignment horizontal="left" vertical="center"/>
    </xf>
    <xf numFmtId="0" fontId="20" fillId="0" borderId="1683">
      <alignment horizontal="left" vertical="center"/>
    </xf>
    <xf numFmtId="0" fontId="20" fillId="0" borderId="1683">
      <alignment horizontal="left" vertical="center"/>
    </xf>
    <xf numFmtId="0" fontId="20" fillId="0" borderId="1683">
      <alignment horizontal="left" vertical="center"/>
    </xf>
    <xf numFmtId="0" fontId="20" fillId="0" borderId="1683">
      <alignment horizontal="left" vertical="center"/>
    </xf>
    <xf numFmtId="0" fontId="20" fillId="0" borderId="1683">
      <alignment horizontal="left" vertical="center"/>
    </xf>
    <xf numFmtId="0" fontId="20" fillId="0" borderId="1683">
      <alignment horizontal="left" vertical="center"/>
    </xf>
    <xf numFmtId="0" fontId="20" fillId="0" borderId="1683">
      <alignment horizontal="left" vertical="center"/>
    </xf>
    <xf numFmtId="245" fontId="20" fillId="0" borderId="1683">
      <alignment horizontal="left" vertical="center"/>
    </xf>
    <xf numFmtId="245" fontId="20" fillId="0" borderId="1683">
      <alignment horizontal="left" vertical="center"/>
    </xf>
    <xf numFmtId="0" fontId="377" fillId="86" borderId="1742" applyNumberFormat="0" applyAlignment="0" applyProtection="0"/>
    <xf numFmtId="0" fontId="263" fillId="61" borderId="1784" applyNumberFormat="0" applyAlignment="0" applyProtection="0"/>
    <xf numFmtId="0" fontId="263" fillId="61" borderId="1727" applyNumberFormat="0" applyAlignment="0" applyProtection="0"/>
    <xf numFmtId="245" fontId="20" fillId="0" borderId="1690">
      <alignment horizontal="left" vertical="center"/>
    </xf>
    <xf numFmtId="0" fontId="108" fillId="0" borderId="1698">
      <alignment vertical="justify" wrapText="1"/>
    </xf>
    <xf numFmtId="0" fontId="263" fillId="61" borderId="1694" applyNumberFormat="0" applyAlignment="0" applyProtection="0"/>
    <xf numFmtId="0" fontId="274" fillId="61" borderId="1695" applyNumberFormat="0" applyAlignment="0" applyProtection="0"/>
    <xf numFmtId="0" fontId="406" fillId="86" borderId="1694" applyNumberFormat="0" applyAlignment="0" applyProtection="0">
      <alignment vertical="center"/>
    </xf>
    <xf numFmtId="0" fontId="412" fillId="0" borderId="1699" applyNumberFormat="0" applyFill="0" applyAlignment="0" applyProtection="0">
      <alignment vertical="center"/>
    </xf>
    <xf numFmtId="0" fontId="413" fillId="73" borderId="1694" applyNumberFormat="0" applyAlignment="0" applyProtection="0">
      <alignment vertical="center"/>
    </xf>
    <xf numFmtId="0" fontId="419" fillId="86" borderId="1695" applyNumberFormat="0" applyAlignment="0" applyProtection="0">
      <alignment vertical="center"/>
    </xf>
    <xf numFmtId="245" fontId="20" fillId="0" borderId="1697">
      <alignment horizontal="left" vertical="center"/>
    </xf>
    <xf numFmtId="0" fontId="377" fillId="86" borderId="1694" applyNumberFormat="0" applyAlignment="0" applyProtection="0"/>
    <xf numFmtId="0" fontId="396" fillId="86" borderId="1695" applyNumberFormat="0" applyAlignment="0" applyProtection="0"/>
    <xf numFmtId="245" fontId="20" fillId="0" borderId="1697">
      <alignment horizontal="left" vertical="center"/>
    </xf>
    <xf numFmtId="0" fontId="20" fillId="0" borderId="1780">
      <alignment horizontal="left" vertical="center"/>
    </xf>
    <xf numFmtId="37" fontId="108" fillId="0" borderId="1761" applyAlignment="0"/>
    <xf numFmtId="0" fontId="20" fillId="0" borderId="1697">
      <alignment horizontal="left" vertical="center"/>
    </xf>
    <xf numFmtId="0" fontId="20" fillId="0" borderId="1697">
      <alignment horizontal="left" vertical="center"/>
    </xf>
    <xf numFmtId="0" fontId="20" fillId="0" borderId="1697">
      <alignment horizontal="left" vertical="center"/>
    </xf>
    <xf numFmtId="0" fontId="20" fillId="0" borderId="1697">
      <alignment horizontal="left" vertical="center"/>
    </xf>
    <xf numFmtId="0" fontId="20" fillId="0" borderId="1697">
      <alignment horizontal="left" vertical="center"/>
    </xf>
    <xf numFmtId="0" fontId="20" fillId="0" borderId="1697">
      <alignment horizontal="left" vertical="center"/>
    </xf>
    <xf numFmtId="0" fontId="20" fillId="0" borderId="1697">
      <alignment horizontal="left" vertical="center"/>
    </xf>
    <xf numFmtId="245" fontId="20" fillId="0" borderId="1697">
      <alignment horizontal="left" vertical="center"/>
    </xf>
    <xf numFmtId="245" fontId="20" fillId="0" borderId="1697">
      <alignment horizontal="left" vertical="center"/>
    </xf>
    <xf numFmtId="0" fontId="108" fillId="0" borderId="1705">
      <alignment vertical="justify" wrapText="1"/>
    </xf>
    <xf numFmtId="0" fontId="263" fillId="61" borderId="1701" applyNumberFormat="0" applyAlignment="0" applyProtection="0"/>
    <xf numFmtId="0" fontId="274" fillId="61" borderId="1702" applyNumberFormat="0" applyAlignment="0" applyProtection="0"/>
    <xf numFmtId="245" fontId="20" fillId="0" borderId="1758">
      <alignment horizontal="left" vertical="center"/>
    </xf>
    <xf numFmtId="3" fontId="9" fillId="2" borderId="1716" applyNumberFormat="0" applyFont="0" applyFill="0" applyBorder="0" applyAlignment="0" applyProtection="0">
      <alignment horizontal="center" vertical="center" wrapText="1"/>
    </xf>
    <xf numFmtId="0" fontId="406" fillId="86" borderId="1701" applyNumberFormat="0" applyAlignment="0" applyProtection="0">
      <alignment vertical="center"/>
    </xf>
    <xf numFmtId="0" fontId="412" fillId="0" borderId="1706" applyNumberFormat="0" applyFill="0" applyAlignment="0" applyProtection="0">
      <alignment vertical="center"/>
    </xf>
    <xf numFmtId="0" fontId="413" fillId="73" borderId="1701" applyNumberFormat="0" applyAlignment="0" applyProtection="0">
      <alignment vertical="center"/>
    </xf>
    <xf numFmtId="0" fontId="419" fillId="86" borderId="1702" applyNumberFormat="0" applyAlignment="0" applyProtection="0">
      <alignment vertical="center"/>
    </xf>
    <xf numFmtId="245" fontId="20" fillId="0" borderId="1704">
      <alignment horizontal="left" vertical="center"/>
    </xf>
    <xf numFmtId="0" fontId="377" fillId="86" borderId="1701" applyNumberFormat="0" applyAlignment="0" applyProtection="0"/>
    <xf numFmtId="0" fontId="396" fillId="86" borderId="1702" applyNumberFormat="0" applyAlignment="0" applyProtection="0"/>
    <xf numFmtId="245" fontId="20" fillId="0" borderId="1704">
      <alignment horizontal="left" vertical="center"/>
    </xf>
    <xf numFmtId="0" fontId="419" fillId="86" borderId="1756" applyNumberFormat="0" applyAlignment="0" applyProtection="0">
      <alignment vertical="center"/>
    </xf>
    <xf numFmtId="0" fontId="377" fillId="86" borderId="1714" applyNumberFormat="0" applyAlignment="0" applyProtection="0"/>
    <xf numFmtId="3" fontId="9" fillId="2" borderId="1744" applyNumberFormat="0" applyFont="0" applyFill="0" applyBorder="0" applyAlignment="0" applyProtection="0">
      <alignment horizontal="center" vertical="center" wrapText="1"/>
    </xf>
    <xf numFmtId="0" fontId="396" fillId="86" borderId="1715" applyNumberFormat="0" applyAlignment="0" applyProtection="0"/>
    <xf numFmtId="0" fontId="349" fillId="87" borderId="1728" applyNumberFormat="0" applyFont="0" applyAlignment="0" applyProtection="0"/>
    <xf numFmtId="0" fontId="20" fillId="0" borderId="1704">
      <alignment horizontal="left" vertical="center"/>
    </xf>
    <xf numFmtId="0" fontId="20" fillId="0" borderId="1704">
      <alignment horizontal="left" vertical="center"/>
    </xf>
    <xf numFmtId="0" fontId="20" fillId="0" borderId="1704">
      <alignment horizontal="left" vertical="center"/>
    </xf>
    <xf numFmtId="0" fontId="20" fillId="0" borderId="1704">
      <alignment horizontal="left" vertical="center"/>
    </xf>
    <xf numFmtId="0" fontId="20" fillId="0" borderId="1704">
      <alignment horizontal="left" vertical="center"/>
    </xf>
    <xf numFmtId="0" fontId="20" fillId="0" borderId="1704">
      <alignment horizontal="left" vertical="center"/>
    </xf>
    <xf numFmtId="0" fontId="20" fillId="0" borderId="1704">
      <alignment horizontal="left" vertical="center"/>
    </xf>
    <xf numFmtId="245" fontId="20" fillId="0" borderId="1704">
      <alignment horizontal="left" vertical="center"/>
    </xf>
    <xf numFmtId="245" fontId="20" fillId="0" borderId="1704">
      <alignment horizontal="left" vertical="center"/>
    </xf>
    <xf numFmtId="0" fontId="20" fillId="0" borderId="1710">
      <alignment horizontal="left" vertical="center"/>
    </xf>
    <xf numFmtId="0" fontId="20" fillId="0" borderId="1710">
      <alignment horizontal="left" vertical="center"/>
    </xf>
    <xf numFmtId="0" fontId="20" fillId="0" borderId="1710">
      <alignment horizontal="left" vertical="center"/>
    </xf>
    <xf numFmtId="0" fontId="20" fillId="0" borderId="1710">
      <alignment horizontal="left" vertical="center"/>
    </xf>
    <xf numFmtId="0" fontId="20" fillId="0" borderId="1710">
      <alignment horizontal="left" vertical="center"/>
    </xf>
    <xf numFmtId="0" fontId="20" fillId="0" borderId="1710">
      <alignment horizontal="left" vertical="center"/>
    </xf>
    <xf numFmtId="0" fontId="20" fillId="0" borderId="1710">
      <alignment horizontal="left" vertical="center"/>
    </xf>
    <xf numFmtId="0" fontId="396" fillId="86" borderId="1708" applyNumberFormat="0" applyAlignment="0" applyProtection="0"/>
    <xf numFmtId="37" fontId="108" fillId="0" borderId="1707" applyAlignment="0"/>
    <xf numFmtId="3" fontId="9" fillId="2" borderId="1709" applyNumberFormat="0" applyFont="0" applyFill="0" applyBorder="0" applyAlignment="0" applyProtection="0">
      <alignment horizontal="center" vertical="center" wrapText="1"/>
    </xf>
    <xf numFmtId="0" fontId="419" fillId="86" borderId="1721" applyNumberFormat="0" applyAlignment="0" applyProtection="0">
      <alignment vertical="center"/>
    </xf>
    <xf numFmtId="0" fontId="108" fillId="0" borderId="1711">
      <alignment vertical="justify" wrapText="1"/>
    </xf>
    <xf numFmtId="0" fontId="274" fillId="61" borderId="1708" applyNumberFormat="0" applyAlignment="0" applyProtection="0"/>
    <xf numFmtId="0" fontId="412" fillId="0" borderId="1712" applyNumberFormat="0" applyFill="0" applyAlignment="0" applyProtection="0">
      <alignment vertical="center"/>
    </xf>
    <xf numFmtId="0" fontId="419" fillId="86" borderId="1708" applyNumberFormat="0" applyAlignment="0" applyProtection="0">
      <alignment vertical="center"/>
    </xf>
    <xf numFmtId="245" fontId="20" fillId="0" borderId="1710">
      <alignment horizontal="left" vertical="center"/>
    </xf>
    <xf numFmtId="0" fontId="20" fillId="0" borderId="1758">
      <alignment horizontal="left" vertical="center"/>
    </xf>
    <xf numFmtId="0" fontId="396" fillId="86" borderId="1708" applyNumberFormat="0" applyAlignment="0" applyProtection="0"/>
    <xf numFmtId="245" fontId="20" fillId="0" borderId="1710">
      <alignment horizontal="left" vertical="center"/>
    </xf>
    <xf numFmtId="0" fontId="413" fillId="73" borderId="1742" applyNumberFormat="0" applyAlignment="0" applyProtection="0">
      <alignment vertical="center"/>
    </xf>
    <xf numFmtId="0" fontId="263" fillId="61" borderId="1791" applyNumberFormat="0" applyAlignment="0" applyProtection="0"/>
    <xf numFmtId="0" fontId="20" fillId="0" borderId="1710">
      <alignment horizontal="left" vertical="center"/>
    </xf>
    <xf numFmtId="0" fontId="20" fillId="0" borderId="1710">
      <alignment horizontal="left" vertical="center"/>
    </xf>
    <xf numFmtId="0" fontId="20" fillId="0" borderId="1710">
      <alignment horizontal="left" vertical="center"/>
    </xf>
    <xf numFmtId="0" fontId="20" fillId="0" borderId="1710">
      <alignment horizontal="left" vertical="center"/>
    </xf>
    <xf numFmtId="0" fontId="20" fillId="0" borderId="1710">
      <alignment horizontal="left" vertical="center"/>
    </xf>
    <xf numFmtId="0" fontId="20" fillId="0" borderId="1710">
      <alignment horizontal="left" vertical="center"/>
    </xf>
    <xf numFmtId="0" fontId="20" fillId="0" borderId="1710">
      <alignment horizontal="left" vertical="center"/>
    </xf>
    <xf numFmtId="245" fontId="20" fillId="0" borderId="1710">
      <alignment horizontal="left" vertical="center"/>
    </xf>
    <xf numFmtId="245" fontId="20" fillId="0" borderId="1710">
      <alignment horizontal="left" vertical="center"/>
    </xf>
    <xf numFmtId="0" fontId="108" fillId="0" borderId="1718">
      <alignment vertical="justify" wrapText="1"/>
    </xf>
    <xf numFmtId="0" fontId="263" fillId="61" borderId="1714" applyNumberFormat="0" applyAlignment="0" applyProtection="0"/>
    <xf numFmtId="0" fontId="274" fillId="61" borderId="1715" applyNumberFormat="0" applyAlignment="0" applyProtection="0"/>
    <xf numFmtId="0" fontId="406" fillId="86" borderId="1714" applyNumberFormat="0" applyAlignment="0" applyProtection="0">
      <alignment vertical="center"/>
    </xf>
    <xf numFmtId="0" fontId="412" fillId="0" borderId="1719" applyNumberFormat="0" applyFill="0" applyAlignment="0" applyProtection="0">
      <alignment vertical="center"/>
    </xf>
    <xf numFmtId="0" fontId="413" fillId="73" borderId="1714" applyNumberFormat="0" applyAlignment="0" applyProtection="0">
      <alignment vertical="center"/>
    </xf>
    <xf numFmtId="0" fontId="419" fillId="86" borderId="1715" applyNumberFormat="0" applyAlignment="0" applyProtection="0">
      <alignment vertical="center"/>
    </xf>
    <xf numFmtId="245" fontId="20" fillId="0" borderId="1717">
      <alignment horizontal="left" vertical="center"/>
    </xf>
    <xf numFmtId="0" fontId="377" fillId="86" borderId="1714" applyNumberFormat="0" applyAlignment="0" applyProtection="0"/>
    <xf numFmtId="0" fontId="396" fillId="86" borderId="1715" applyNumberFormat="0" applyAlignment="0" applyProtection="0"/>
    <xf numFmtId="245" fontId="20" fillId="0" borderId="1717">
      <alignment horizontal="left" vertical="center"/>
    </xf>
    <xf numFmtId="0" fontId="396" fillId="86" borderId="1743" applyNumberFormat="0" applyAlignment="0" applyProtection="0"/>
    <xf numFmtId="0" fontId="20" fillId="0" borderId="1766">
      <alignment horizontal="left" vertical="center"/>
    </xf>
    <xf numFmtId="0" fontId="396" fillId="86" borderId="1729" applyNumberFormat="0" applyAlignment="0" applyProtection="0"/>
    <xf numFmtId="0" fontId="20" fillId="0" borderId="1717">
      <alignment horizontal="left" vertical="center"/>
    </xf>
    <xf numFmtId="0" fontId="20" fillId="0" borderId="1717">
      <alignment horizontal="left" vertical="center"/>
    </xf>
    <xf numFmtId="0" fontId="20" fillId="0" borderId="1717">
      <alignment horizontal="left" vertical="center"/>
    </xf>
    <xf numFmtId="0" fontId="20" fillId="0" borderId="1717">
      <alignment horizontal="left" vertical="center"/>
    </xf>
    <xf numFmtId="0" fontId="20" fillId="0" borderId="1717">
      <alignment horizontal="left" vertical="center"/>
    </xf>
    <xf numFmtId="0" fontId="20" fillId="0" borderId="1717">
      <alignment horizontal="left" vertical="center"/>
    </xf>
    <xf numFmtId="0" fontId="20" fillId="0" borderId="1717">
      <alignment horizontal="left" vertical="center"/>
    </xf>
    <xf numFmtId="245" fontId="20" fillId="0" borderId="1717">
      <alignment horizontal="left" vertical="center"/>
    </xf>
    <xf numFmtId="245" fontId="20" fillId="0" borderId="1717">
      <alignment horizontal="left" vertical="center"/>
    </xf>
    <xf numFmtId="0" fontId="108" fillId="0" borderId="1724">
      <alignment vertical="justify" wrapText="1"/>
    </xf>
    <xf numFmtId="0" fontId="274" fillId="61" borderId="1721" applyNumberFormat="0" applyAlignment="0" applyProtection="0"/>
    <xf numFmtId="0" fontId="419" fillId="86" borderId="1778" applyNumberFormat="0" applyAlignment="0" applyProtection="0">
      <alignment vertical="center"/>
    </xf>
    <xf numFmtId="0" fontId="274" fillId="61" borderId="1785" applyNumberFormat="0" applyAlignment="0" applyProtection="0"/>
    <xf numFmtId="0" fontId="412" fillId="0" borderId="1725" applyNumberFormat="0" applyFill="0" applyAlignment="0" applyProtection="0">
      <alignment vertical="center"/>
    </xf>
    <xf numFmtId="0" fontId="419" fillId="86" borderId="1721" applyNumberFormat="0" applyAlignment="0" applyProtection="0">
      <alignment vertical="center"/>
    </xf>
    <xf numFmtId="245" fontId="20" fillId="0" borderId="1723">
      <alignment horizontal="left" vertical="center"/>
    </xf>
    <xf numFmtId="0" fontId="396" fillId="86" borderId="1721" applyNumberFormat="0" applyAlignment="0" applyProtection="0"/>
    <xf numFmtId="245" fontId="20" fillId="0" borderId="1723">
      <alignment horizontal="left" vertical="center"/>
    </xf>
    <xf numFmtId="0" fontId="20" fillId="0" borderId="1723">
      <alignment horizontal="left" vertical="center"/>
    </xf>
    <xf numFmtId="0" fontId="20" fillId="0" borderId="1723">
      <alignment horizontal="left" vertical="center"/>
    </xf>
    <xf numFmtId="0" fontId="20" fillId="0" borderId="1723">
      <alignment horizontal="left" vertical="center"/>
    </xf>
    <xf numFmtId="0" fontId="20" fillId="0" borderId="1723">
      <alignment horizontal="left" vertical="center"/>
    </xf>
    <xf numFmtId="0" fontId="20" fillId="0" borderId="1723">
      <alignment horizontal="left" vertical="center"/>
    </xf>
    <xf numFmtId="0" fontId="20" fillId="0" borderId="1723">
      <alignment horizontal="left" vertical="center"/>
    </xf>
    <xf numFmtId="0" fontId="20" fillId="0" borderId="1723">
      <alignment horizontal="left" vertical="center"/>
    </xf>
    <xf numFmtId="245" fontId="20" fillId="0" borderId="1723">
      <alignment horizontal="left" vertical="center"/>
    </xf>
    <xf numFmtId="245" fontId="20" fillId="0" borderId="1723">
      <alignment horizontal="left" vertical="center"/>
    </xf>
    <xf numFmtId="0" fontId="8" fillId="52" borderId="1728" applyNumberFormat="0" applyFont="0" applyAlignment="0" applyProtection="0"/>
    <xf numFmtId="0" fontId="406" fillId="86" borderId="1727" applyNumberFormat="0" applyAlignment="0" applyProtection="0">
      <alignment vertical="center"/>
    </xf>
    <xf numFmtId="0" fontId="8" fillId="87" borderId="1728" applyNumberFormat="0" applyFont="0" applyAlignment="0" applyProtection="0">
      <alignment vertical="center"/>
    </xf>
    <xf numFmtId="0" fontId="412" fillId="0" borderId="1733" applyNumberFormat="0" applyFill="0" applyAlignment="0" applyProtection="0">
      <alignment vertical="center"/>
    </xf>
    <xf numFmtId="0" fontId="413" fillId="73" borderId="1727" applyNumberFormat="0" applyAlignment="0" applyProtection="0">
      <alignment vertical="center"/>
    </xf>
    <xf numFmtId="0" fontId="419" fillId="86" borderId="1729" applyNumberFormat="0" applyAlignment="0" applyProtection="0">
      <alignment vertical="center"/>
    </xf>
    <xf numFmtId="245" fontId="20" fillId="0" borderId="1731">
      <alignment horizontal="left" vertical="center"/>
    </xf>
    <xf numFmtId="0" fontId="377" fillId="86" borderId="1727" applyNumberFormat="0" applyAlignment="0" applyProtection="0"/>
    <xf numFmtId="0" fontId="349" fillId="87" borderId="1728" applyNumberFormat="0" applyFont="0" applyAlignment="0" applyProtection="0"/>
    <xf numFmtId="0" fontId="396" fillId="86" borderId="1729" applyNumberFormat="0" applyAlignment="0" applyProtection="0"/>
    <xf numFmtId="245" fontId="20" fillId="0" borderId="1731">
      <alignment horizontal="left" vertical="center"/>
    </xf>
    <xf numFmtId="0" fontId="108" fillId="0" borderId="1752">
      <alignment vertical="justify" wrapText="1"/>
    </xf>
    <xf numFmtId="0" fontId="20" fillId="0" borderId="1731">
      <alignment horizontal="left" vertical="center"/>
    </xf>
    <xf numFmtId="0" fontId="20" fillId="0" borderId="1731">
      <alignment horizontal="left" vertical="center"/>
    </xf>
    <xf numFmtId="0" fontId="20" fillId="0" borderId="1731">
      <alignment horizontal="left" vertical="center"/>
    </xf>
    <xf numFmtId="0" fontId="20" fillId="0" borderId="1731">
      <alignment horizontal="left" vertical="center"/>
    </xf>
    <xf numFmtId="0" fontId="20" fillId="0" borderId="1731">
      <alignment horizontal="left" vertical="center"/>
    </xf>
    <xf numFmtId="0" fontId="20" fillId="0" borderId="1731">
      <alignment horizontal="left" vertical="center"/>
    </xf>
    <xf numFmtId="0" fontId="20" fillId="0" borderId="1731">
      <alignment horizontal="left" vertical="center"/>
    </xf>
    <xf numFmtId="245" fontId="20" fillId="0" borderId="1731">
      <alignment horizontal="left" vertical="center"/>
    </xf>
    <xf numFmtId="245" fontId="20" fillId="0" borderId="1731">
      <alignment horizontal="left" vertical="center"/>
    </xf>
    <xf numFmtId="0" fontId="377" fillId="86" borderId="1735" applyNumberFormat="0" applyAlignment="0" applyProtection="0"/>
    <xf numFmtId="0" fontId="396" fillId="86" borderId="1736" applyNumberFormat="0" applyAlignment="0" applyProtection="0"/>
    <xf numFmtId="37" fontId="108" fillId="0" borderId="1734" applyAlignment="0"/>
    <xf numFmtId="3" fontId="9" fillId="2" borderId="1737" applyNumberFormat="0" applyFont="0" applyFill="0" applyBorder="0" applyAlignment="0" applyProtection="0">
      <alignment horizontal="center" vertical="center" wrapText="1"/>
    </xf>
    <xf numFmtId="0" fontId="108" fillId="0" borderId="1739">
      <alignment vertical="justify" wrapText="1"/>
    </xf>
    <xf numFmtId="0" fontId="263" fillId="61" borderId="1735" applyNumberFormat="0" applyAlignment="0" applyProtection="0"/>
    <xf numFmtId="0" fontId="274" fillId="61" borderId="1736" applyNumberFormat="0" applyAlignment="0" applyProtection="0"/>
    <xf numFmtId="0" fontId="406" fillId="86" borderId="1735" applyNumberFormat="0" applyAlignment="0" applyProtection="0">
      <alignment vertical="center"/>
    </xf>
    <xf numFmtId="0" fontId="412" fillId="0" borderId="1740" applyNumberFormat="0" applyFill="0" applyAlignment="0" applyProtection="0">
      <alignment vertical="center"/>
    </xf>
    <xf numFmtId="0" fontId="413" fillId="73" borderId="1735" applyNumberFormat="0" applyAlignment="0" applyProtection="0">
      <alignment vertical="center"/>
    </xf>
    <xf numFmtId="0" fontId="419" fillId="86" borderId="1736" applyNumberFormat="0" applyAlignment="0" applyProtection="0">
      <alignment vertical="center"/>
    </xf>
    <xf numFmtId="245" fontId="20" fillId="0" borderId="1738">
      <alignment horizontal="left" vertical="center"/>
    </xf>
    <xf numFmtId="0" fontId="377" fillId="86" borderId="1735" applyNumberFormat="0" applyAlignment="0" applyProtection="0"/>
    <xf numFmtId="0" fontId="396" fillId="86" borderId="1736" applyNumberFormat="0" applyAlignment="0" applyProtection="0"/>
    <xf numFmtId="245" fontId="20" fillId="0" borderId="1738">
      <alignment horizontal="left" vertical="center"/>
    </xf>
    <xf numFmtId="0" fontId="8" fillId="52" borderId="1763" applyNumberFormat="0" applyFont="0" applyAlignment="0" applyProtection="0"/>
    <xf numFmtId="0" fontId="20" fillId="0" borderId="1738">
      <alignment horizontal="left" vertical="center"/>
    </xf>
    <xf numFmtId="0" fontId="20" fillId="0" borderId="1738">
      <alignment horizontal="left" vertical="center"/>
    </xf>
    <xf numFmtId="0" fontId="20" fillId="0" borderId="1738">
      <alignment horizontal="left" vertical="center"/>
    </xf>
    <xf numFmtId="0" fontId="20" fillId="0" borderId="1738">
      <alignment horizontal="left" vertical="center"/>
    </xf>
    <xf numFmtId="0" fontId="20" fillId="0" borderId="1738">
      <alignment horizontal="left" vertical="center"/>
    </xf>
    <xf numFmtId="0" fontId="20" fillId="0" borderId="1738">
      <alignment horizontal="left" vertical="center"/>
    </xf>
    <xf numFmtId="0" fontId="20" fillId="0" borderId="1738">
      <alignment horizontal="left" vertical="center"/>
    </xf>
    <xf numFmtId="245" fontId="20" fillId="0" borderId="1738">
      <alignment horizontal="left" vertical="center"/>
    </xf>
    <xf numFmtId="245" fontId="20" fillId="0" borderId="1738">
      <alignment horizontal="left" vertical="center"/>
    </xf>
    <xf numFmtId="0" fontId="108" fillId="0" borderId="1746">
      <alignment vertical="justify" wrapText="1"/>
    </xf>
    <xf numFmtId="0" fontId="263" fillId="61" borderId="1742" applyNumberFormat="0" applyAlignment="0" applyProtection="0"/>
    <xf numFmtId="0" fontId="274" fillId="61" borderId="1743" applyNumberFormat="0" applyAlignment="0" applyProtection="0"/>
    <xf numFmtId="0" fontId="406" fillId="86" borderId="1742" applyNumberFormat="0" applyAlignment="0" applyProtection="0">
      <alignment vertical="center"/>
    </xf>
    <xf numFmtId="0" fontId="412" fillId="0" borderId="1747" applyNumberFormat="0" applyFill="0" applyAlignment="0" applyProtection="0">
      <alignment vertical="center"/>
    </xf>
    <xf numFmtId="0" fontId="413" fillId="73" borderId="1742" applyNumberFormat="0" applyAlignment="0" applyProtection="0">
      <alignment vertical="center"/>
    </xf>
    <xf numFmtId="0" fontId="419" fillId="86" borderId="1743" applyNumberFormat="0" applyAlignment="0" applyProtection="0">
      <alignment vertical="center"/>
    </xf>
    <xf numFmtId="245" fontId="20" fillId="0" borderId="1745">
      <alignment horizontal="left" vertical="center"/>
    </xf>
    <xf numFmtId="0" fontId="377" fillId="86" borderId="1742" applyNumberFormat="0" applyAlignment="0" applyProtection="0"/>
    <xf numFmtId="0" fontId="396" fillId="86" borderId="1743" applyNumberFormat="0" applyAlignment="0" applyProtection="0"/>
    <xf numFmtId="245" fontId="20" fillId="0" borderId="1745">
      <alignment horizontal="left" vertical="center"/>
    </xf>
    <xf numFmtId="37" fontId="108" fillId="0" borderId="1783" applyAlignment="0"/>
    <xf numFmtId="0" fontId="412" fillId="0" borderId="1789" applyNumberFormat="0" applyFill="0" applyAlignment="0" applyProtection="0">
      <alignment vertical="center"/>
    </xf>
    <xf numFmtId="0" fontId="20" fillId="0" borderId="1745">
      <alignment horizontal="left" vertical="center"/>
    </xf>
    <xf numFmtId="0" fontId="20" fillId="0" borderId="1745">
      <alignment horizontal="left" vertical="center"/>
    </xf>
    <xf numFmtId="0" fontId="20" fillId="0" borderId="1745">
      <alignment horizontal="left" vertical="center"/>
    </xf>
    <xf numFmtId="0" fontId="20" fillId="0" borderId="1745">
      <alignment horizontal="left" vertical="center"/>
    </xf>
    <xf numFmtId="0" fontId="20" fillId="0" borderId="1745">
      <alignment horizontal="left" vertical="center"/>
    </xf>
    <xf numFmtId="0" fontId="20" fillId="0" borderId="1745">
      <alignment horizontal="left" vertical="center"/>
    </xf>
    <xf numFmtId="0" fontId="20" fillId="0" borderId="1745">
      <alignment horizontal="left" vertical="center"/>
    </xf>
    <xf numFmtId="245" fontId="20" fillId="0" borderId="1745">
      <alignment horizontal="left" vertical="center"/>
    </xf>
    <xf numFmtId="245" fontId="20" fillId="0" borderId="1745">
      <alignment horizontal="left" vertical="center"/>
    </xf>
    <xf numFmtId="0" fontId="108" fillId="0" borderId="1752">
      <alignment vertical="justify" wrapText="1"/>
    </xf>
    <xf numFmtId="0" fontId="274" fillId="61" borderId="1749" applyNumberFormat="0" applyAlignment="0" applyProtection="0"/>
    <xf numFmtId="0" fontId="396" fillId="86" borderId="1756" applyNumberFormat="0" applyAlignment="0" applyProtection="0"/>
    <xf numFmtId="0" fontId="412" fillId="0" borderId="1753" applyNumberFormat="0" applyFill="0" applyAlignment="0" applyProtection="0">
      <alignment vertical="center"/>
    </xf>
    <xf numFmtId="0" fontId="419" fillId="86" borderId="1749" applyNumberFormat="0" applyAlignment="0" applyProtection="0">
      <alignment vertical="center"/>
    </xf>
    <xf numFmtId="245" fontId="20" fillId="0" borderId="1751">
      <alignment horizontal="left" vertical="center"/>
    </xf>
    <xf numFmtId="0" fontId="396" fillId="86" borderId="1749" applyNumberFormat="0" applyAlignment="0" applyProtection="0"/>
    <xf numFmtId="245" fontId="20" fillId="0" borderId="1751">
      <alignment horizontal="left" vertical="center"/>
    </xf>
    <xf numFmtId="0" fontId="419" fillId="86" borderId="1756" applyNumberFormat="0" applyAlignment="0" applyProtection="0">
      <alignment vertical="center"/>
    </xf>
    <xf numFmtId="0" fontId="20" fillId="0" borderId="1751">
      <alignment horizontal="left" vertical="center"/>
    </xf>
    <xf numFmtId="0" fontId="20" fillId="0" borderId="1751">
      <alignment horizontal="left" vertical="center"/>
    </xf>
    <xf numFmtId="0" fontId="20" fillId="0" borderId="1751">
      <alignment horizontal="left" vertical="center"/>
    </xf>
    <xf numFmtId="0" fontId="20" fillId="0" borderId="1751">
      <alignment horizontal="left" vertical="center"/>
    </xf>
    <xf numFmtId="0" fontId="20" fillId="0" borderId="1751">
      <alignment horizontal="left" vertical="center"/>
    </xf>
    <xf numFmtId="0" fontId="20" fillId="0" borderId="1751">
      <alignment horizontal="left" vertical="center"/>
    </xf>
    <xf numFmtId="0" fontId="20" fillId="0" borderId="1751">
      <alignment horizontal="left" vertical="center"/>
    </xf>
    <xf numFmtId="245" fontId="20" fillId="0" borderId="1751">
      <alignment horizontal="left" vertical="center"/>
    </xf>
    <xf numFmtId="245" fontId="20" fillId="0" borderId="1751">
      <alignment horizontal="left" vertical="center"/>
    </xf>
    <xf numFmtId="0" fontId="20" fillId="0" borderId="1773">
      <alignment horizontal="left" vertical="center"/>
    </xf>
    <xf numFmtId="0" fontId="20" fillId="0" borderId="1758">
      <alignment horizontal="left" vertical="center"/>
    </xf>
    <xf numFmtId="0" fontId="20" fillId="0" borderId="1758">
      <alignment horizontal="left" vertical="center"/>
    </xf>
    <xf numFmtId="0" fontId="20" fillId="0" borderId="1758">
      <alignment horizontal="left" vertical="center"/>
    </xf>
    <xf numFmtId="0" fontId="20" fillId="0" borderId="1758">
      <alignment horizontal="left" vertical="center"/>
    </xf>
    <xf numFmtId="0" fontId="20" fillId="0" borderId="1758">
      <alignment horizontal="left" vertical="center"/>
    </xf>
    <xf numFmtId="245" fontId="20" fillId="0" borderId="1758">
      <alignment horizontal="left" vertical="center"/>
    </xf>
    <xf numFmtId="245" fontId="20" fillId="0" borderId="1758">
      <alignment horizontal="left" vertical="center"/>
    </xf>
    <xf numFmtId="0" fontId="108" fillId="0" borderId="1767">
      <alignment vertical="justify" wrapText="1"/>
    </xf>
    <xf numFmtId="0" fontId="263" fillId="61" borderId="1762" applyNumberFormat="0" applyAlignment="0" applyProtection="0"/>
    <xf numFmtId="0" fontId="274" fillId="61" borderId="1764" applyNumberFormat="0" applyAlignment="0" applyProtection="0"/>
    <xf numFmtId="0" fontId="8" fillId="52" borderId="1763" applyNumberFormat="0" applyFont="0" applyAlignment="0" applyProtection="0"/>
    <xf numFmtId="0" fontId="406" fillId="86" borderId="1762" applyNumberFormat="0" applyAlignment="0" applyProtection="0">
      <alignment vertical="center"/>
    </xf>
    <xf numFmtId="0" fontId="8" fillId="87" borderId="1763" applyNumberFormat="0" applyFont="0" applyAlignment="0" applyProtection="0">
      <alignment vertical="center"/>
    </xf>
    <xf numFmtId="0" fontId="412" fillId="0" borderId="1768" applyNumberFormat="0" applyFill="0" applyAlignment="0" applyProtection="0">
      <alignment vertical="center"/>
    </xf>
    <xf numFmtId="0" fontId="413" fillId="73" borderId="1762" applyNumberFormat="0" applyAlignment="0" applyProtection="0">
      <alignment vertical="center"/>
    </xf>
    <xf numFmtId="0" fontId="419" fillId="86" borderId="1764" applyNumberFormat="0" applyAlignment="0" applyProtection="0">
      <alignment vertical="center"/>
    </xf>
    <xf numFmtId="245" fontId="20" fillId="0" borderId="1766">
      <alignment horizontal="left" vertical="center"/>
    </xf>
    <xf numFmtId="0" fontId="377" fillId="86" borderId="1762" applyNumberFormat="0" applyAlignment="0" applyProtection="0"/>
    <xf numFmtId="0" fontId="349" fillId="87" borderId="1763" applyNumberFormat="0" applyFont="0" applyAlignment="0" applyProtection="0"/>
    <xf numFmtId="0" fontId="396" fillId="86" borderId="1764" applyNumberFormat="0" applyAlignment="0" applyProtection="0"/>
    <xf numFmtId="245" fontId="20" fillId="0" borderId="1766">
      <alignment horizontal="left" vertical="center"/>
    </xf>
    <xf numFmtId="0" fontId="20" fillId="0" borderId="1766">
      <alignment horizontal="left" vertical="center"/>
    </xf>
    <xf numFmtId="0" fontId="20" fillId="0" borderId="1766">
      <alignment horizontal="left" vertical="center"/>
    </xf>
    <xf numFmtId="0" fontId="20" fillId="0" borderId="1766">
      <alignment horizontal="left" vertical="center"/>
    </xf>
    <xf numFmtId="0" fontId="20" fillId="0" borderId="1766">
      <alignment horizontal="left" vertical="center"/>
    </xf>
    <xf numFmtId="0" fontId="20" fillId="0" borderId="1766">
      <alignment horizontal="left" vertical="center"/>
    </xf>
    <xf numFmtId="0" fontId="20" fillId="0" borderId="1766">
      <alignment horizontal="left" vertical="center"/>
    </xf>
    <xf numFmtId="0" fontId="20" fillId="0" borderId="1766">
      <alignment horizontal="left" vertical="center"/>
    </xf>
    <xf numFmtId="245" fontId="20" fillId="0" borderId="1766">
      <alignment horizontal="left" vertical="center"/>
    </xf>
    <xf numFmtId="245" fontId="20" fillId="0" borderId="1766">
      <alignment horizontal="left" vertical="center"/>
    </xf>
    <xf numFmtId="0" fontId="377" fillId="86" borderId="1770" applyNumberFormat="0" applyAlignment="0" applyProtection="0"/>
    <xf numFmtId="0" fontId="396" fillId="86" borderId="1771" applyNumberFormat="0" applyAlignment="0" applyProtection="0"/>
    <xf numFmtId="37" fontId="108" fillId="0" borderId="1769" applyAlignment="0"/>
    <xf numFmtId="3" fontId="9" fillId="2" borderId="1772" applyNumberFormat="0" applyFont="0" applyFill="0" applyBorder="0" applyAlignment="0" applyProtection="0">
      <alignment horizontal="center" vertical="center" wrapText="1"/>
    </xf>
    <xf numFmtId="0" fontId="108" fillId="0" borderId="1774">
      <alignment vertical="justify" wrapText="1"/>
    </xf>
    <xf numFmtId="0" fontId="263" fillId="61" borderId="1770" applyNumberFormat="0" applyAlignment="0" applyProtection="0"/>
    <xf numFmtId="0" fontId="274" fillId="61" borderId="1771" applyNumberFormat="0" applyAlignment="0" applyProtection="0"/>
    <xf numFmtId="0" fontId="406" fillId="86" borderId="1770" applyNumberFormat="0" applyAlignment="0" applyProtection="0">
      <alignment vertical="center"/>
    </xf>
    <xf numFmtId="0" fontId="412" fillId="0" borderId="1775" applyNumberFormat="0" applyFill="0" applyAlignment="0" applyProtection="0">
      <alignment vertical="center"/>
    </xf>
    <xf numFmtId="0" fontId="413" fillId="73" borderId="1770" applyNumberFormat="0" applyAlignment="0" applyProtection="0">
      <alignment vertical="center"/>
    </xf>
    <xf numFmtId="0" fontId="419" fillId="86" borderId="1771" applyNumberFormat="0" applyAlignment="0" applyProtection="0">
      <alignment vertical="center"/>
    </xf>
    <xf numFmtId="245" fontId="20" fillId="0" borderId="1773">
      <alignment horizontal="left" vertical="center"/>
    </xf>
    <xf numFmtId="0" fontId="377" fillId="86" borderId="1770" applyNumberFormat="0" applyAlignment="0" applyProtection="0"/>
    <xf numFmtId="0" fontId="396" fillId="86" borderId="1771" applyNumberFormat="0" applyAlignment="0" applyProtection="0"/>
    <xf numFmtId="245" fontId="20" fillId="0" borderId="1773">
      <alignment horizontal="left" vertical="center"/>
    </xf>
    <xf numFmtId="0" fontId="20" fillId="0" borderId="1773">
      <alignment horizontal="left" vertical="center"/>
    </xf>
    <xf numFmtId="0" fontId="20" fillId="0" borderId="1773">
      <alignment horizontal="left" vertical="center"/>
    </xf>
    <xf numFmtId="0" fontId="20" fillId="0" borderId="1773">
      <alignment horizontal="left" vertical="center"/>
    </xf>
    <xf numFmtId="0" fontId="20" fillId="0" borderId="1773">
      <alignment horizontal="left" vertical="center"/>
    </xf>
    <xf numFmtId="0" fontId="20" fillId="0" borderId="1773">
      <alignment horizontal="left" vertical="center"/>
    </xf>
    <xf numFmtId="0" fontId="20" fillId="0" borderId="1773">
      <alignment horizontal="left" vertical="center"/>
    </xf>
    <xf numFmtId="0" fontId="20" fillId="0" borderId="1773">
      <alignment horizontal="left" vertical="center"/>
    </xf>
    <xf numFmtId="245" fontId="20" fillId="0" borderId="1773">
      <alignment horizontal="left" vertical="center"/>
    </xf>
    <xf numFmtId="245" fontId="20" fillId="0" borderId="1773">
      <alignment horizontal="left" vertical="center"/>
    </xf>
    <xf numFmtId="0" fontId="108" fillId="0" borderId="1781">
      <alignment vertical="justify" wrapText="1"/>
    </xf>
    <xf numFmtId="0" fontId="263" fillId="61" borderId="1777" applyNumberFormat="0" applyAlignment="0" applyProtection="0"/>
    <xf numFmtId="0" fontId="274" fillId="61" borderId="1778" applyNumberFormat="0" applyAlignment="0" applyProtection="0"/>
    <xf numFmtId="0" fontId="406" fillId="86" borderId="1777" applyNumberFormat="0" applyAlignment="0" applyProtection="0">
      <alignment vertical="center"/>
    </xf>
    <xf numFmtId="0" fontId="412" fillId="0" borderId="1782" applyNumberFormat="0" applyFill="0" applyAlignment="0" applyProtection="0">
      <alignment vertical="center"/>
    </xf>
    <xf numFmtId="0" fontId="413" fillId="73" borderId="1777" applyNumberFormat="0" applyAlignment="0" applyProtection="0">
      <alignment vertical="center"/>
    </xf>
    <xf numFmtId="0" fontId="419" fillId="86" borderId="1778" applyNumberFormat="0" applyAlignment="0" applyProtection="0">
      <alignment vertical="center"/>
    </xf>
    <xf numFmtId="245" fontId="20" fillId="0" borderId="1780">
      <alignment horizontal="left" vertical="center"/>
    </xf>
    <xf numFmtId="0" fontId="377" fillId="86" borderId="1777" applyNumberFormat="0" applyAlignment="0" applyProtection="0"/>
    <xf numFmtId="0" fontId="396" fillId="86" borderId="1778" applyNumberFormat="0" applyAlignment="0" applyProtection="0"/>
    <xf numFmtId="245" fontId="20" fillId="0" borderId="1780">
      <alignment horizontal="left" vertical="center"/>
    </xf>
    <xf numFmtId="0" fontId="406" fillId="86" borderId="1791" applyNumberFormat="0" applyAlignment="0" applyProtection="0">
      <alignment vertical="center"/>
    </xf>
    <xf numFmtId="0" fontId="20" fillId="0" borderId="1780">
      <alignment horizontal="left" vertical="center"/>
    </xf>
    <xf numFmtId="0" fontId="20" fillId="0" borderId="1780">
      <alignment horizontal="left" vertical="center"/>
    </xf>
    <xf numFmtId="0" fontId="20" fillId="0" borderId="1780">
      <alignment horizontal="left" vertical="center"/>
    </xf>
    <xf numFmtId="0" fontId="20" fillId="0" borderId="1780">
      <alignment horizontal="left" vertical="center"/>
    </xf>
    <xf numFmtId="0" fontId="20" fillId="0" borderId="1780">
      <alignment horizontal="left" vertical="center"/>
    </xf>
    <xf numFmtId="0" fontId="20" fillId="0" borderId="1780">
      <alignment horizontal="left" vertical="center"/>
    </xf>
    <xf numFmtId="0" fontId="20" fillId="0" borderId="1780">
      <alignment horizontal="left" vertical="center"/>
    </xf>
    <xf numFmtId="245" fontId="20" fillId="0" borderId="1780">
      <alignment horizontal="left" vertical="center"/>
    </xf>
    <xf numFmtId="245" fontId="20" fillId="0" borderId="1780">
      <alignment horizontal="left" vertical="center"/>
    </xf>
    <xf numFmtId="0" fontId="108" fillId="0" borderId="1788">
      <alignment vertical="justify" wrapText="1"/>
    </xf>
    <xf numFmtId="0" fontId="263" fillId="61" borderId="1784" applyNumberFormat="0" applyAlignment="0" applyProtection="0"/>
    <xf numFmtId="0" fontId="274" fillId="61" borderId="1785" applyNumberFormat="0" applyAlignment="0" applyProtection="0"/>
    <xf numFmtId="0" fontId="406" fillId="86" borderId="1784" applyNumberFormat="0" applyAlignment="0" applyProtection="0">
      <alignment vertical="center"/>
    </xf>
    <xf numFmtId="0" fontId="412" fillId="0" borderId="1789" applyNumberFormat="0" applyFill="0" applyAlignment="0" applyProtection="0">
      <alignment vertical="center"/>
    </xf>
    <xf numFmtId="0" fontId="413" fillId="73" borderId="1784" applyNumberFormat="0" applyAlignment="0" applyProtection="0">
      <alignment vertical="center"/>
    </xf>
    <xf numFmtId="0" fontId="419" fillId="86" borderId="1785" applyNumberFormat="0" applyAlignment="0" applyProtection="0">
      <alignment vertical="center"/>
    </xf>
    <xf numFmtId="245" fontId="20" fillId="0" borderId="1787">
      <alignment horizontal="left" vertical="center"/>
    </xf>
    <xf numFmtId="0" fontId="377" fillId="86" borderId="1784" applyNumberFormat="0" applyAlignment="0" applyProtection="0"/>
    <xf numFmtId="0" fontId="396" fillId="86" borderId="1785" applyNumberFormat="0" applyAlignment="0" applyProtection="0"/>
    <xf numFmtId="245" fontId="20" fillId="0" borderId="1787">
      <alignment horizontal="left" vertical="center"/>
    </xf>
    <xf numFmtId="0" fontId="20" fillId="0" borderId="1787">
      <alignment horizontal="left" vertical="center"/>
    </xf>
    <xf numFmtId="0" fontId="20" fillId="0" borderId="1787">
      <alignment horizontal="left" vertical="center"/>
    </xf>
    <xf numFmtId="0" fontId="20" fillId="0" borderId="1787">
      <alignment horizontal="left" vertical="center"/>
    </xf>
    <xf numFmtId="0" fontId="20" fillId="0" borderId="1787">
      <alignment horizontal="left" vertical="center"/>
    </xf>
    <xf numFmtId="0" fontId="20" fillId="0" borderId="1787">
      <alignment horizontal="left" vertical="center"/>
    </xf>
    <xf numFmtId="0" fontId="20" fillId="0" borderId="1787">
      <alignment horizontal="left" vertical="center"/>
    </xf>
    <xf numFmtId="0" fontId="20" fillId="0" borderId="1787">
      <alignment horizontal="left" vertical="center"/>
    </xf>
    <xf numFmtId="245" fontId="20" fillId="0" borderId="1787">
      <alignment horizontal="left" vertical="center"/>
    </xf>
    <xf numFmtId="245" fontId="20" fillId="0" borderId="1787">
      <alignment horizontal="left" vertical="center"/>
    </xf>
    <xf numFmtId="0" fontId="108" fillId="0" borderId="1795">
      <alignment vertical="justify" wrapText="1"/>
    </xf>
    <xf numFmtId="0" fontId="263" fillId="61" borderId="1791" applyNumberFormat="0" applyAlignment="0" applyProtection="0"/>
    <xf numFmtId="0" fontId="274" fillId="61" borderId="1792" applyNumberFormat="0" applyAlignment="0" applyProtection="0"/>
    <xf numFmtId="0" fontId="406" fillId="86" borderId="1791" applyNumberFormat="0" applyAlignment="0" applyProtection="0">
      <alignment vertical="center"/>
    </xf>
    <xf numFmtId="0" fontId="412" fillId="0" borderId="1796" applyNumberFormat="0" applyFill="0" applyAlignment="0" applyProtection="0">
      <alignment vertical="center"/>
    </xf>
    <xf numFmtId="0" fontId="413" fillId="73" borderId="1791" applyNumberFormat="0" applyAlignment="0" applyProtection="0">
      <alignment vertical="center"/>
    </xf>
    <xf numFmtId="0" fontId="419" fillId="86" borderId="1792" applyNumberFormat="0" applyAlignment="0" applyProtection="0">
      <alignment vertical="center"/>
    </xf>
    <xf numFmtId="245" fontId="20" fillId="0" borderId="1794">
      <alignment horizontal="left" vertical="center"/>
    </xf>
    <xf numFmtId="0" fontId="377" fillId="86" borderId="1791" applyNumberFormat="0" applyAlignment="0" applyProtection="0"/>
    <xf numFmtId="0" fontId="396" fillId="86" borderId="1792" applyNumberFormat="0" applyAlignment="0" applyProtection="0"/>
    <xf numFmtId="245" fontId="20" fillId="0" borderId="1794">
      <alignment horizontal="left" vertical="center"/>
    </xf>
    <xf numFmtId="0" fontId="20" fillId="0" borderId="1794">
      <alignment horizontal="left" vertical="center"/>
    </xf>
    <xf numFmtId="0" fontId="20" fillId="0" borderId="1794">
      <alignment horizontal="left" vertical="center"/>
    </xf>
    <xf numFmtId="0" fontId="20" fillId="0" borderId="1794">
      <alignment horizontal="left" vertical="center"/>
    </xf>
    <xf numFmtId="0" fontId="20" fillId="0" borderId="1794">
      <alignment horizontal="left" vertical="center"/>
    </xf>
    <xf numFmtId="0" fontId="20" fillId="0" borderId="1794">
      <alignment horizontal="left" vertical="center"/>
    </xf>
    <xf numFmtId="0" fontId="20" fillId="0" borderId="1794">
      <alignment horizontal="left" vertical="center"/>
    </xf>
    <xf numFmtId="0" fontId="20" fillId="0" borderId="1794">
      <alignment horizontal="left" vertical="center"/>
    </xf>
    <xf numFmtId="245" fontId="20" fillId="0" borderId="1794">
      <alignment horizontal="left" vertical="center"/>
    </xf>
    <xf numFmtId="245" fontId="20" fillId="0" borderId="1794">
      <alignment horizontal="left" vertical="center"/>
    </xf>
    <xf numFmtId="0" fontId="20" fillId="0" borderId="1801">
      <alignment horizontal="left" vertical="center"/>
    </xf>
    <xf numFmtId="0" fontId="20" fillId="0" borderId="1801">
      <alignment horizontal="left" vertical="center"/>
    </xf>
    <xf numFmtId="0" fontId="20" fillId="0" borderId="1801">
      <alignment horizontal="left" vertical="center"/>
    </xf>
    <xf numFmtId="0" fontId="20" fillId="0" borderId="1801">
      <alignment horizontal="left" vertical="center"/>
    </xf>
    <xf numFmtId="0" fontId="20" fillId="0" borderId="1801">
      <alignment horizontal="left" vertical="center"/>
    </xf>
    <xf numFmtId="0" fontId="20" fillId="0" borderId="1801">
      <alignment horizontal="left" vertical="center"/>
    </xf>
    <xf numFmtId="0" fontId="20" fillId="0" borderId="1801">
      <alignment horizontal="left" vertical="center"/>
    </xf>
    <xf numFmtId="0" fontId="377" fillId="86" borderId="1798" applyNumberFormat="0" applyAlignment="0" applyProtection="0"/>
    <xf numFmtId="0" fontId="396" fillId="86" borderId="1799" applyNumberFormat="0" applyAlignment="0" applyProtection="0"/>
    <xf numFmtId="37" fontId="108" fillId="0" borderId="1797" applyAlignment="0"/>
    <xf numFmtId="3" fontId="9" fillId="2" borderId="1800" applyNumberFormat="0" applyFont="0" applyFill="0" applyBorder="0" applyAlignment="0" applyProtection="0">
      <alignment horizontal="center" vertical="center" wrapText="1"/>
    </xf>
    <xf numFmtId="0" fontId="108" fillId="0" borderId="1802">
      <alignment vertical="justify" wrapText="1"/>
    </xf>
    <xf numFmtId="0" fontId="263" fillId="61" borderId="1798" applyNumberFormat="0" applyAlignment="0" applyProtection="0"/>
    <xf numFmtId="0" fontId="274" fillId="61" borderId="1799" applyNumberFormat="0" applyAlignment="0" applyProtection="0"/>
    <xf numFmtId="0" fontId="406" fillId="86" borderId="1798" applyNumberFormat="0" applyAlignment="0" applyProtection="0">
      <alignment vertical="center"/>
    </xf>
    <xf numFmtId="0" fontId="412" fillId="0" borderId="1803" applyNumberFormat="0" applyFill="0" applyAlignment="0" applyProtection="0">
      <alignment vertical="center"/>
    </xf>
    <xf numFmtId="0" fontId="413" fillId="73" borderId="1798" applyNumberFormat="0" applyAlignment="0" applyProtection="0">
      <alignment vertical="center"/>
    </xf>
    <xf numFmtId="0" fontId="419" fillId="86" borderId="1799" applyNumberFormat="0" applyAlignment="0" applyProtection="0">
      <alignment vertical="center"/>
    </xf>
    <xf numFmtId="245" fontId="20" fillId="0" borderId="1801">
      <alignment horizontal="left" vertical="center"/>
    </xf>
    <xf numFmtId="0" fontId="377" fillId="86" borderId="1798" applyNumberFormat="0" applyAlignment="0" applyProtection="0"/>
    <xf numFmtId="0" fontId="396" fillId="86" borderId="1799" applyNumberFormat="0" applyAlignment="0" applyProtection="0"/>
    <xf numFmtId="245" fontId="20" fillId="0" borderId="1801">
      <alignment horizontal="left" vertical="center"/>
    </xf>
    <xf numFmtId="0" fontId="20" fillId="0" borderId="1801">
      <alignment horizontal="left" vertical="center"/>
    </xf>
    <xf numFmtId="0" fontId="20" fillId="0" borderId="1801">
      <alignment horizontal="left" vertical="center"/>
    </xf>
    <xf numFmtId="0" fontId="20" fillId="0" borderId="1801">
      <alignment horizontal="left" vertical="center"/>
    </xf>
    <xf numFmtId="0" fontId="20" fillId="0" borderId="1801">
      <alignment horizontal="left" vertical="center"/>
    </xf>
    <xf numFmtId="0" fontId="20" fillId="0" borderId="1801">
      <alignment horizontal="left" vertical="center"/>
    </xf>
    <xf numFmtId="0" fontId="20" fillId="0" borderId="1801">
      <alignment horizontal="left" vertical="center"/>
    </xf>
    <xf numFmtId="0" fontId="20" fillId="0" borderId="1801">
      <alignment horizontal="left" vertical="center"/>
    </xf>
    <xf numFmtId="245" fontId="20" fillId="0" borderId="1801">
      <alignment horizontal="left" vertical="center"/>
    </xf>
    <xf numFmtId="245" fontId="20" fillId="0" borderId="1801">
      <alignment horizontal="left" vertical="center"/>
    </xf>
    <xf numFmtId="3" fontId="9" fillId="2" borderId="1822" applyNumberFormat="0" applyFont="0" applyFill="0" applyBorder="0" applyAlignment="0" applyProtection="0">
      <alignment horizontal="center" vertical="center" wrapText="1"/>
    </xf>
    <xf numFmtId="37" fontId="108" fillId="0" borderId="1812" applyAlignment="0"/>
    <xf numFmtId="37" fontId="108" fillId="0" borderId="1819" applyAlignment="0"/>
    <xf numFmtId="0" fontId="419" fillId="86" borderId="1821" applyNumberFormat="0" applyAlignment="0" applyProtection="0">
      <alignment vertical="center"/>
    </xf>
    <xf numFmtId="0" fontId="419" fillId="86" borderId="1814" applyNumberFormat="0" applyAlignment="0" applyProtection="0">
      <alignment vertical="center"/>
    </xf>
    <xf numFmtId="0" fontId="413" fillId="73" borderId="1813" applyNumberFormat="0" applyAlignment="0" applyProtection="0">
      <alignment vertical="center"/>
    </xf>
    <xf numFmtId="0" fontId="406" fillId="86" borderId="1813" applyNumberFormat="0" applyAlignment="0" applyProtection="0">
      <alignment vertical="center"/>
    </xf>
    <xf numFmtId="0" fontId="413" fillId="73" borderId="1820" applyNumberFormat="0" applyAlignment="0" applyProtection="0">
      <alignment vertical="center"/>
    </xf>
    <xf numFmtId="0" fontId="419" fillId="86" borderId="1821" applyNumberFormat="0" applyAlignment="0" applyProtection="0">
      <alignment vertical="center"/>
    </xf>
    <xf numFmtId="0" fontId="108" fillId="0" borderId="1817">
      <alignment vertical="justify" wrapText="1"/>
    </xf>
    <xf numFmtId="0" fontId="412" fillId="0" borderId="1818" applyNumberFormat="0" applyFill="0" applyAlignment="0" applyProtection="0">
      <alignment vertical="center"/>
    </xf>
    <xf numFmtId="0" fontId="263" fillId="61" borderId="1805" applyNumberFormat="0" applyAlignment="0" applyProtection="0"/>
    <xf numFmtId="0" fontId="274" fillId="61" borderId="1807" applyNumberFormat="0" applyAlignment="0" applyProtection="0"/>
    <xf numFmtId="0" fontId="8" fillId="52" borderId="1806" applyNumberFormat="0" applyFont="0" applyAlignment="0" applyProtection="0"/>
    <xf numFmtId="0" fontId="274" fillId="61" borderId="1821" applyNumberFormat="0" applyAlignment="0" applyProtection="0"/>
    <xf numFmtId="0" fontId="413" fillId="73" borderId="1820" applyNumberFormat="0" applyAlignment="0" applyProtection="0">
      <alignment vertical="center"/>
    </xf>
    <xf numFmtId="0" fontId="406" fillId="86" borderId="1820" applyNumberFormat="0" applyAlignment="0" applyProtection="0">
      <alignment vertical="center"/>
    </xf>
    <xf numFmtId="0" fontId="274" fillId="61" borderId="1821" applyNumberFormat="0" applyAlignment="0" applyProtection="0"/>
    <xf numFmtId="0" fontId="263" fillId="61" borderId="1820" applyNumberFormat="0" applyAlignment="0" applyProtection="0"/>
    <xf numFmtId="0" fontId="377" fillId="86" borderId="1820" applyNumberFormat="0" applyAlignment="0" applyProtection="0"/>
    <xf numFmtId="0" fontId="274" fillId="61" borderId="1814" applyNumberFormat="0" applyAlignment="0" applyProtection="0"/>
    <xf numFmtId="0" fontId="263" fillId="61" borderId="1813" applyNumberFormat="0" applyAlignment="0" applyProtection="0"/>
    <xf numFmtId="0" fontId="406" fillId="86" borderId="1805" applyNumberFormat="0" applyAlignment="0" applyProtection="0">
      <alignment vertical="center"/>
    </xf>
    <xf numFmtId="0" fontId="8" fillId="87" borderId="1806" applyNumberFormat="0" applyFont="0" applyAlignment="0" applyProtection="0">
      <alignment vertical="center"/>
    </xf>
    <xf numFmtId="0" fontId="413" fillId="73" borderId="1805" applyNumberFormat="0" applyAlignment="0" applyProtection="0">
      <alignment vertical="center"/>
    </xf>
    <xf numFmtId="0" fontId="419" fillId="86" borderId="1807" applyNumberFormat="0" applyAlignment="0" applyProtection="0">
      <alignment vertical="center"/>
    </xf>
    <xf numFmtId="0" fontId="377" fillId="86" borderId="1820" applyNumberFormat="0" applyAlignment="0" applyProtection="0"/>
    <xf numFmtId="0" fontId="263" fillId="61" borderId="1820" applyNumberFormat="0" applyAlignment="0" applyProtection="0"/>
    <xf numFmtId="0" fontId="396" fillId="86" borderId="1814" applyNumberFormat="0" applyAlignment="0" applyProtection="0"/>
    <xf numFmtId="0" fontId="377" fillId="86" borderId="1813" applyNumberFormat="0" applyAlignment="0" applyProtection="0"/>
    <xf numFmtId="3" fontId="9" fillId="2" borderId="1815" applyNumberFormat="0" applyFont="0" applyFill="0" applyBorder="0" applyAlignment="0" applyProtection="0">
      <alignment horizontal="center" vertical="center" wrapText="1"/>
    </xf>
    <xf numFmtId="37" fontId="108" fillId="0" borderId="1819" applyAlignment="0"/>
    <xf numFmtId="37" fontId="108" fillId="0" borderId="1804" applyAlignment="0"/>
    <xf numFmtId="0" fontId="406" fillId="86" borderId="1820" applyNumberFormat="0" applyAlignment="0" applyProtection="0">
      <alignment vertical="center"/>
    </xf>
    <xf numFmtId="3" fontId="9" fillId="2" borderId="1808" applyNumberFormat="0" applyFont="0" applyFill="0" applyBorder="0" applyAlignment="0" applyProtection="0">
      <alignment horizontal="center" vertical="center" wrapText="1"/>
    </xf>
    <xf numFmtId="0" fontId="377" fillId="86" borderId="1805" applyNumberFormat="0" applyAlignment="0" applyProtection="0"/>
    <xf numFmtId="0" fontId="349" fillId="87" borderId="1806" applyNumberFormat="0" applyFont="0" applyAlignment="0" applyProtection="0"/>
    <xf numFmtId="0" fontId="396" fillId="86" borderId="1807" applyNumberFormat="0" applyAlignment="0" applyProtection="0"/>
    <xf numFmtId="3" fontId="9" fillId="2" borderId="1822" applyNumberFormat="0" applyFont="0" applyFill="0" applyBorder="0" applyAlignment="0" applyProtection="0">
      <alignment horizontal="center" vertical="center" wrapText="1"/>
    </xf>
    <xf numFmtId="0" fontId="396" fillId="86" borderId="1821" applyNumberFormat="0" applyAlignment="0" applyProtection="0"/>
    <xf numFmtId="0" fontId="396" fillId="86" borderId="1821" applyNumberFormat="0" applyAlignment="0" applyProtection="0"/>
    <xf numFmtId="0" fontId="350" fillId="80" borderId="0" applyNumberFormat="0" applyBorder="0" applyAlignment="0" applyProtection="0"/>
    <xf numFmtId="0" fontId="20" fillId="0" borderId="1794">
      <alignment horizontal="left" vertical="center"/>
    </xf>
    <xf numFmtId="0" fontId="20" fillId="0" borderId="1794">
      <alignment horizontal="left" vertical="center"/>
    </xf>
    <xf numFmtId="0" fontId="20" fillId="0" borderId="1794">
      <alignment horizontal="left" vertical="center"/>
    </xf>
    <xf numFmtId="0" fontId="20" fillId="0" borderId="1794">
      <alignment horizontal="left" vertical="center"/>
    </xf>
    <xf numFmtId="0" fontId="20" fillId="0" borderId="1794">
      <alignment horizontal="left" vertical="center"/>
    </xf>
    <xf numFmtId="0" fontId="20" fillId="0" borderId="1794">
      <alignment horizontal="left" vertical="center"/>
    </xf>
    <xf numFmtId="0" fontId="20" fillId="0" borderId="1794">
      <alignment horizontal="left" vertical="center"/>
    </xf>
    <xf numFmtId="0" fontId="108" fillId="0" borderId="1795">
      <alignment vertical="justify" wrapText="1"/>
    </xf>
    <xf numFmtId="0" fontId="263" fillId="61" borderId="1805" applyNumberFormat="0" applyAlignment="0" applyProtection="0"/>
    <xf numFmtId="0" fontId="274" fillId="61" borderId="1807" applyNumberFormat="0" applyAlignment="0" applyProtection="0"/>
    <xf numFmtId="0" fontId="8" fillId="52" borderId="1806" applyNumberFormat="0" applyFont="0" applyAlignment="0" applyProtection="0"/>
    <xf numFmtId="0" fontId="406" fillId="86" borderId="1805" applyNumberFormat="0" applyAlignment="0" applyProtection="0">
      <alignment vertical="center"/>
    </xf>
    <xf numFmtId="0" fontId="8" fillId="87" borderId="1806" applyNumberFormat="0" applyFont="0" applyAlignment="0" applyProtection="0">
      <alignment vertical="center"/>
    </xf>
    <xf numFmtId="0" fontId="412" fillId="0" borderId="1803" applyNumberFormat="0" applyFill="0" applyAlignment="0" applyProtection="0">
      <alignment vertical="center"/>
    </xf>
    <xf numFmtId="0" fontId="413" fillId="73" borderId="1805" applyNumberFormat="0" applyAlignment="0" applyProtection="0">
      <alignment vertical="center"/>
    </xf>
    <xf numFmtId="0" fontId="419" fillId="86" borderId="1807" applyNumberFormat="0" applyAlignment="0" applyProtection="0">
      <alignment vertical="center"/>
    </xf>
    <xf numFmtId="245" fontId="20" fillId="0" borderId="1794">
      <alignment horizontal="left" vertical="center"/>
    </xf>
    <xf numFmtId="37" fontId="108" fillId="0" borderId="1804" applyAlignment="0"/>
    <xf numFmtId="3" fontId="9" fillId="2" borderId="1808" applyNumberFormat="0" applyFont="0" applyFill="0" applyBorder="0" applyAlignment="0" applyProtection="0">
      <alignment horizontal="center" vertical="center" wrapText="1"/>
    </xf>
    <xf numFmtId="0" fontId="377" fillId="86" borderId="1805" applyNumberFormat="0" applyAlignment="0" applyProtection="0"/>
    <xf numFmtId="0" fontId="349" fillId="87" borderId="1806" applyNumberFormat="0" applyFont="0" applyAlignment="0" applyProtection="0"/>
    <xf numFmtId="0" fontId="396" fillId="86" borderId="1807" applyNumberFormat="0" applyAlignment="0" applyProtection="0"/>
    <xf numFmtId="245" fontId="20" fillId="0" borderId="1794">
      <alignment horizontal="left" vertical="center"/>
    </xf>
    <xf numFmtId="9" fontId="212" fillId="0" borderId="0" applyFont="0" applyFill="0" applyBorder="0" applyAlignment="0" applyProtection="0">
      <alignment vertical="center"/>
    </xf>
    <xf numFmtId="0" fontId="20" fillId="0" borderId="1809">
      <alignment horizontal="left" vertical="center"/>
    </xf>
    <xf numFmtId="0" fontId="20" fillId="0" borderId="1809">
      <alignment horizontal="left" vertical="center"/>
    </xf>
    <xf numFmtId="0" fontId="20" fillId="0" borderId="1809">
      <alignment horizontal="left" vertical="center"/>
    </xf>
    <xf numFmtId="0" fontId="20" fillId="0" borderId="1809">
      <alignment horizontal="left" vertical="center"/>
    </xf>
    <xf numFmtId="0" fontId="20" fillId="0" borderId="1809">
      <alignment horizontal="left" vertical="center"/>
    </xf>
    <xf numFmtId="0" fontId="20" fillId="0" borderId="1809">
      <alignment horizontal="left" vertical="center"/>
    </xf>
    <xf numFmtId="0" fontId="20" fillId="0" borderId="1809">
      <alignment horizontal="left" vertical="center"/>
    </xf>
    <xf numFmtId="0" fontId="377" fillId="86" borderId="1805" applyNumberFormat="0" applyAlignment="0" applyProtection="0"/>
    <xf numFmtId="0" fontId="349" fillId="87" borderId="1806" applyNumberFormat="0" applyFont="0" applyAlignment="0" applyProtection="0"/>
    <xf numFmtId="0" fontId="396" fillId="86" borderId="1807" applyNumberFormat="0" applyAlignment="0" applyProtection="0"/>
    <xf numFmtId="37" fontId="108" fillId="0" borderId="1804" applyAlignment="0"/>
    <xf numFmtId="3" fontId="9" fillId="2" borderId="1808" applyNumberFormat="0" applyFont="0" applyFill="0" applyBorder="0" applyAlignment="0" applyProtection="0">
      <alignment horizontal="center" vertical="center" wrapText="1"/>
    </xf>
    <xf numFmtId="0" fontId="108" fillId="0" borderId="1810">
      <alignment vertical="justify" wrapText="1"/>
    </xf>
    <xf numFmtId="0" fontId="263" fillId="61" borderId="1805" applyNumberFormat="0" applyAlignment="0" applyProtection="0"/>
    <xf numFmtId="0" fontId="274" fillId="61" borderId="1807" applyNumberFormat="0" applyAlignment="0" applyProtection="0"/>
    <xf numFmtId="0" fontId="8" fillId="52" borderId="1806" applyNumberFormat="0" applyFont="0" applyAlignment="0" applyProtection="0"/>
    <xf numFmtId="0" fontId="406" fillId="86" borderId="1805" applyNumberFormat="0" applyAlignment="0" applyProtection="0">
      <alignment vertical="center"/>
    </xf>
    <xf numFmtId="0" fontId="8" fillId="87" borderId="1806" applyNumberFormat="0" applyFont="0" applyAlignment="0" applyProtection="0">
      <alignment vertical="center"/>
    </xf>
    <xf numFmtId="0" fontId="412" fillId="0" borderId="1811" applyNumberFormat="0" applyFill="0" applyAlignment="0" applyProtection="0">
      <alignment vertical="center"/>
    </xf>
    <xf numFmtId="0" fontId="413" fillId="73" borderId="1805" applyNumberFormat="0" applyAlignment="0" applyProtection="0">
      <alignment vertical="center"/>
    </xf>
    <xf numFmtId="0" fontId="419" fillId="86" borderId="1807" applyNumberFormat="0" applyAlignment="0" applyProtection="0">
      <alignment vertical="center"/>
    </xf>
    <xf numFmtId="245" fontId="20" fillId="0" borderId="1809">
      <alignment horizontal="left" vertical="center"/>
    </xf>
    <xf numFmtId="0" fontId="377" fillId="86" borderId="1805" applyNumberFormat="0" applyAlignment="0" applyProtection="0"/>
    <xf numFmtId="0" fontId="349" fillId="87" borderId="1806" applyNumberFormat="0" applyFont="0" applyAlignment="0" applyProtection="0"/>
    <xf numFmtId="0" fontId="396" fillId="86" borderId="1807" applyNumberFormat="0" applyAlignment="0" applyProtection="0"/>
    <xf numFmtId="245" fontId="20" fillId="0" borderId="1809">
      <alignment horizontal="left" vertical="center"/>
    </xf>
    <xf numFmtId="0" fontId="20" fillId="0" borderId="1809">
      <alignment horizontal="left" vertical="center"/>
    </xf>
    <xf numFmtId="0" fontId="20" fillId="0" borderId="1809">
      <alignment horizontal="left" vertical="center"/>
    </xf>
    <xf numFmtId="0" fontId="20" fillId="0" borderId="1809">
      <alignment horizontal="left" vertical="center"/>
    </xf>
    <xf numFmtId="0" fontId="20" fillId="0" borderId="1809">
      <alignment horizontal="left" vertical="center"/>
    </xf>
    <xf numFmtId="0" fontId="20" fillId="0" borderId="1809">
      <alignment horizontal="left" vertical="center"/>
    </xf>
    <xf numFmtId="0" fontId="20" fillId="0" borderId="1809">
      <alignment horizontal="left" vertical="center"/>
    </xf>
    <xf numFmtId="0" fontId="20" fillId="0" borderId="1809">
      <alignment horizontal="left" vertical="center"/>
    </xf>
    <xf numFmtId="245" fontId="20" fillId="0" borderId="1809">
      <alignment horizontal="left" vertical="center"/>
    </xf>
    <xf numFmtId="245" fontId="20" fillId="0" borderId="1809">
      <alignment horizontal="left" vertical="center"/>
    </xf>
    <xf numFmtId="0" fontId="263" fillId="61" borderId="1813" applyNumberFormat="0" applyAlignment="0" applyProtection="0"/>
    <xf numFmtId="0" fontId="274" fillId="61" borderId="1814" applyNumberFormat="0" applyAlignment="0" applyProtection="0"/>
    <xf numFmtId="0" fontId="406" fillId="86" borderId="1813" applyNumberFormat="0" applyAlignment="0" applyProtection="0">
      <alignment vertical="center"/>
    </xf>
    <xf numFmtId="0" fontId="412" fillId="0" borderId="1811" applyNumberFormat="0" applyFill="0" applyAlignment="0" applyProtection="0">
      <alignment vertical="center"/>
    </xf>
    <xf numFmtId="0" fontId="413" fillId="73" borderId="1813" applyNumberFormat="0" applyAlignment="0" applyProtection="0">
      <alignment vertical="center"/>
    </xf>
    <xf numFmtId="0" fontId="419" fillId="86" borderId="1814" applyNumberFormat="0" applyAlignment="0" applyProtection="0">
      <alignment vertical="center"/>
    </xf>
    <xf numFmtId="37" fontId="108" fillId="0" borderId="1812" applyAlignment="0"/>
    <xf numFmtId="3" fontId="9" fillId="2" borderId="1815" applyNumberFormat="0" applyFont="0" applyFill="0" applyBorder="0" applyAlignment="0" applyProtection="0">
      <alignment horizontal="center" vertical="center" wrapText="1"/>
    </xf>
    <xf numFmtId="0" fontId="377" fillId="86" borderId="1813" applyNumberFormat="0" applyAlignment="0" applyProtection="0"/>
    <xf numFmtId="0" fontId="396" fillId="86" borderId="1814" applyNumberFormat="0" applyAlignment="0" applyProtection="0"/>
    <xf numFmtId="0" fontId="20" fillId="0" borderId="1816">
      <alignment horizontal="left" vertical="center"/>
    </xf>
    <xf numFmtId="0" fontId="20" fillId="0" borderId="1816">
      <alignment horizontal="left" vertical="center"/>
    </xf>
    <xf numFmtId="0" fontId="20" fillId="0" borderId="1816">
      <alignment horizontal="left" vertical="center"/>
    </xf>
    <xf numFmtId="0" fontId="20" fillId="0" borderId="1816">
      <alignment horizontal="left" vertical="center"/>
    </xf>
    <xf numFmtId="0" fontId="20" fillId="0" borderId="1816">
      <alignment horizontal="left" vertical="center"/>
    </xf>
    <xf numFmtId="0" fontId="20" fillId="0" borderId="1816">
      <alignment horizontal="left" vertical="center"/>
    </xf>
    <xf numFmtId="0" fontId="20" fillId="0" borderId="1816">
      <alignment horizontal="left" vertical="center"/>
    </xf>
    <xf numFmtId="0" fontId="377" fillId="86" borderId="1813" applyNumberFormat="0" applyAlignment="0" applyProtection="0"/>
    <xf numFmtId="0" fontId="396" fillId="86" borderId="1814" applyNumberFormat="0" applyAlignment="0" applyProtection="0"/>
    <xf numFmtId="37" fontId="108" fillId="0" borderId="1812" applyAlignment="0"/>
    <xf numFmtId="3" fontId="9" fillId="2" borderId="1815" applyNumberFormat="0" applyFont="0" applyFill="0" applyBorder="0" applyAlignment="0" applyProtection="0">
      <alignment horizontal="center" vertical="center" wrapText="1"/>
    </xf>
    <xf numFmtId="0" fontId="108" fillId="0" borderId="1817">
      <alignment vertical="justify" wrapText="1"/>
    </xf>
    <xf numFmtId="0" fontId="263" fillId="61" borderId="1813" applyNumberFormat="0" applyAlignment="0" applyProtection="0"/>
    <xf numFmtId="0" fontId="274" fillId="61" borderId="1814" applyNumberFormat="0" applyAlignment="0" applyProtection="0"/>
    <xf numFmtId="0" fontId="406" fillId="86" borderId="1813" applyNumberFormat="0" applyAlignment="0" applyProtection="0">
      <alignment vertical="center"/>
    </xf>
    <xf numFmtId="0" fontId="412" fillId="0" borderId="1818" applyNumberFormat="0" applyFill="0" applyAlignment="0" applyProtection="0">
      <alignment vertical="center"/>
    </xf>
    <xf numFmtId="0" fontId="413" fillId="73" borderId="1813" applyNumberFormat="0" applyAlignment="0" applyProtection="0">
      <alignment vertical="center"/>
    </xf>
    <xf numFmtId="0" fontId="419" fillId="86" borderId="1814" applyNumberFormat="0" applyAlignment="0" applyProtection="0">
      <alignment vertical="center"/>
    </xf>
    <xf numFmtId="245" fontId="20" fillId="0" borderId="1816">
      <alignment horizontal="left" vertical="center"/>
    </xf>
    <xf numFmtId="0" fontId="377" fillId="86" borderId="1813" applyNumberFormat="0" applyAlignment="0" applyProtection="0"/>
    <xf numFmtId="0" fontId="396" fillId="86" borderId="1814" applyNumberFormat="0" applyAlignment="0" applyProtection="0"/>
    <xf numFmtId="245" fontId="20" fillId="0" borderId="1816">
      <alignment horizontal="left" vertical="center"/>
    </xf>
    <xf numFmtId="0" fontId="20" fillId="0" borderId="1816">
      <alignment horizontal="left" vertical="center"/>
    </xf>
    <xf numFmtId="0" fontId="20" fillId="0" borderId="1816">
      <alignment horizontal="left" vertical="center"/>
    </xf>
    <xf numFmtId="0" fontId="20" fillId="0" borderId="1816">
      <alignment horizontal="left" vertical="center"/>
    </xf>
    <xf numFmtId="0" fontId="20" fillId="0" borderId="1816">
      <alignment horizontal="left" vertical="center"/>
    </xf>
    <xf numFmtId="0" fontId="20" fillId="0" borderId="1816">
      <alignment horizontal="left" vertical="center"/>
    </xf>
    <xf numFmtId="0" fontId="20" fillId="0" borderId="1816">
      <alignment horizontal="left" vertical="center"/>
    </xf>
    <xf numFmtId="0" fontId="20" fillId="0" borderId="1816">
      <alignment horizontal="left" vertical="center"/>
    </xf>
    <xf numFmtId="245" fontId="20" fillId="0" borderId="1816">
      <alignment horizontal="left" vertical="center"/>
    </xf>
    <xf numFmtId="245" fontId="20" fillId="0" borderId="1816">
      <alignment horizontal="left" vertical="center"/>
    </xf>
    <xf numFmtId="0" fontId="20" fillId="0" borderId="1823">
      <alignment horizontal="left" vertical="center"/>
    </xf>
    <xf numFmtId="0" fontId="20" fillId="0" borderId="1823">
      <alignment horizontal="left" vertical="center"/>
    </xf>
    <xf numFmtId="0" fontId="20" fillId="0" borderId="1823">
      <alignment horizontal="left" vertical="center"/>
    </xf>
    <xf numFmtId="0" fontId="20" fillId="0" borderId="1823">
      <alignment horizontal="left" vertical="center"/>
    </xf>
    <xf numFmtId="0" fontId="20" fillId="0" borderId="1823">
      <alignment horizontal="left" vertical="center"/>
    </xf>
    <xf numFmtId="0" fontId="20" fillId="0" borderId="1823">
      <alignment horizontal="left" vertical="center"/>
    </xf>
    <xf numFmtId="0" fontId="20" fillId="0" borderId="1823">
      <alignment horizontal="left" vertical="center"/>
    </xf>
    <xf numFmtId="0" fontId="377" fillId="86" borderId="1820" applyNumberFormat="0" applyAlignment="0" applyProtection="0"/>
    <xf numFmtId="0" fontId="396" fillId="86" borderId="1821" applyNumberFormat="0" applyAlignment="0" applyProtection="0"/>
    <xf numFmtId="37" fontId="108" fillId="0" borderId="1819" applyAlignment="0"/>
    <xf numFmtId="3" fontId="9" fillId="2" borderId="1822" applyNumberFormat="0" applyFont="0" applyFill="0" applyBorder="0" applyAlignment="0" applyProtection="0">
      <alignment horizontal="center" vertical="center" wrapText="1"/>
    </xf>
    <xf numFmtId="0" fontId="108" fillId="0" borderId="1824">
      <alignment vertical="justify" wrapText="1"/>
    </xf>
    <xf numFmtId="0" fontId="263" fillId="61" borderId="1820" applyNumberFormat="0" applyAlignment="0" applyProtection="0"/>
    <xf numFmtId="0" fontId="274" fillId="61" borderId="1821" applyNumberFormat="0" applyAlignment="0" applyProtection="0"/>
    <xf numFmtId="0" fontId="406" fillId="86" borderId="1820" applyNumberFormat="0" applyAlignment="0" applyProtection="0">
      <alignment vertical="center"/>
    </xf>
    <xf numFmtId="0" fontId="412" fillId="0" borderId="1825" applyNumberFormat="0" applyFill="0" applyAlignment="0" applyProtection="0">
      <alignment vertical="center"/>
    </xf>
    <xf numFmtId="0" fontId="413" fillId="73" borderId="1820" applyNumberFormat="0" applyAlignment="0" applyProtection="0">
      <alignment vertical="center"/>
    </xf>
    <xf numFmtId="0" fontId="419" fillId="86" borderId="1821" applyNumberFormat="0" applyAlignment="0" applyProtection="0">
      <alignment vertical="center"/>
    </xf>
    <xf numFmtId="245" fontId="20" fillId="0" borderId="1823">
      <alignment horizontal="left" vertical="center"/>
    </xf>
    <xf numFmtId="0" fontId="377" fillId="86" borderId="1820" applyNumberFormat="0" applyAlignment="0" applyProtection="0"/>
    <xf numFmtId="0" fontId="396" fillId="86" borderId="1821" applyNumberFormat="0" applyAlignment="0" applyProtection="0"/>
    <xf numFmtId="245" fontId="20" fillId="0" borderId="1823">
      <alignment horizontal="left" vertical="center"/>
    </xf>
    <xf numFmtId="0" fontId="20" fillId="0" borderId="1823">
      <alignment horizontal="left" vertical="center"/>
    </xf>
    <xf numFmtId="0" fontId="20" fillId="0" borderId="1823">
      <alignment horizontal="left" vertical="center"/>
    </xf>
    <xf numFmtId="0" fontId="20" fillId="0" borderId="1823">
      <alignment horizontal="left" vertical="center"/>
    </xf>
    <xf numFmtId="0" fontId="20" fillId="0" borderId="1823">
      <alignment horizontal="left" vertical="center"/>
    </xf>
    <xf numFmtId="0" fontId="20" fillId="0" borderId="1823">
      <alignment horizontal="left" vertical="center"/>
    </xf>
    <xf numFmtId="0" fontId="20" fillId="0" borderId="1823">
      <alignment horizontal="left" vertical="center"/>
    </xf>
    <xf numFmtId="0" fontId="20" fillId="0" borderId="1823">
      <alignment horizontal="left" vertical="center"/>
    </xf>
    <xf numFmtId="245" fontId="20" fillId="0" borderId="1823">
      <alignment horizontal="left" vertical="center"/>
    </xf>
    <xf numFmtId="245" fontId="20" fillId="0" borderId="1823">
      <alignment horizontal="left" vertical="center"/>
    </xf>
    <xf numFmtId="0" fontId="349" fillId="87" borderId="1829" applyNumberFormat="0" applyFont="0" applyAlignment="0" applyProtection="0"/>
    <xf numFmtId="297" fontId="90" fillId="0" borderId="0" applyFont="0" applyFill="0" applyBorder="0" applyAlignment="0" applyProtection="0"/>
    <xf numFmtId="0" fontId="274" fillId="61" borderId="1830" applyNumberFormat="0" applyAlignment="0" applyProtection="0"/>
    <xf numFmtId="298" fontId="122" fillId="0" borderId="0" applyFont="0" applyFill="0" applyBorder="0" applyAlignment="0" applyProtection="0"/>
    <xf numFmtId="3" fontId="9" fillId="2" borderId="1826" applyNumberFormat="0" applyFont="0" applyFill="0" applyBorder="0" applyAlignment="0" applyProtection="0">
      <alignment horizontal="center" vertical="center" wrapText="1"/>
    </xf>
    <xf numFmtId="0" fontId="108" fillId="0" borderId="1824">
      <alignment vertical="justify" wrapText="1"/>
    </xf>
    <xf numFmtId="0" fontId="377" fillId="86" borderId="1828" applyNumberFormat="0" applyAlignment="0" applyProtection="0"/>
    <xf numFmtId="0" fontId="396" fillId="86" borderId="1830" applyNumberFormat="0" applyAlignment="0" applyProtection="0"/>
    <xf numFmtId="3" fontId="9" fillId="2" borderId="1856" applyNumberFormat="0" applyFont="0" applyFill="0" applyBorder="0" applyAlignment="0" applyProtection="0">
      <alignment horizontal="center" vertical="center" wrapText="1"/>
    </xf>
    <xf numFmtId="0" fontId="263" fillId="61" borderId="1828" applyNumberFormat="0" applyAlignment="0" applyProtection="0"/>
    <xf numFmtId="37" fontId="108" fillId="0" borderId="1827" applyAlignment="0"/>
    <xf numFmtId="3" fontId="9" fillId="2" borderId="1826" applyNumberFormat="0" applyFont="0" applyFill="0" applyBorder="0" applyAlignment="0" applyProtection="0">
      <alignment horizontal="center" vertical="center" wrapText="1"/>
    </xf>
    <xf numFmtId="0" fontId="8" fillId="52" borderId="1829" applyNumberFormat="0" applyFont="0" applyAlignment="0" applyProtection="0"/>
    <xf numFmtId="0" fontId="406" fillId="86" borderId="1828" applyNumberFormat="0" applyAlignment="0" applyProtection="0">
      <alignment vertical="center"/>
    </xf>
    <xf numFmtId="0" fontId="8" fillId="87" borderId="1829" applyNumberFormat="0" applyFont="0" applyAlignment="0" applyProtection="0">
      <alignment vertical="center"/>
    </xf>
    <xf numFmtId="0" fontId="412" fillId="0" borderId="1825" applyNumberFormat="0" applyFill="0" applyAlignment="0" applyProtection="0">
      <alignment vertical="center"/>
    </xf>
    <xf numFmtId="0" fontId="413" fillId="73" borderId="1828" applyNumberFormat="0" applyAlignment="0" applyProtection="0">
      <alignment vertical="center"/>
    </xf>
    <xf numFmtId="0" fontId="419" fillId="86" borderId="1830" applyNumberFormat="0" applyAlignment="0" applyProtection="0">
      <alignment vertical="center"/>
    </xf>
    <xf numFmtId="0" fontId="350" fillId="85" borderId="0" applyNumberFormat="0" applyBorder="0" applyAlignment="0" applyProtection="0"/>
    <xf numFmtId="0" fontId="413" fillId="73" borderId="1828" applyNumberFormat="0" applyAlignment="0" applyProtection="0">
      <alignment vertical="center"/>
    </xf>
    <xf numFmtId="0" fontId="350" fillId="79" borderId="0" applyNumberFormat="0" applyBorder="0" applyAlignment="0" applyProtection="0"/>
    <xf numFmtId="0" fontId="8" fillId="87" borderId="1829" applyNumberFormat="0" applyFont="0" applyAlignment="0" applyProtection="0">
      <alignment vertical="center"/>
    </xf>
    <xf numFmtId="0" fontId="350" fillId="82" borderId="0" applyNumberFormat="0" applyBorder="0" applyAlignment="0" applyProtection="0"/>
    <xf numFmtId="0" fontId="406" fillId="86" borderId="1828" applyNumberFormat="0" applyAlignment="0" applyProtection="0">
      <alignment vertical="center"/>
    </xf>
    <xf numFmtId="0" fontId="8" fillId="52" borderId="1829" applyNumberFormat="0" applyFont="0" applyAlignment="0" applyProtection="0"/>
    <xf numFmtId="0" fontId="350" fillId="82" borderId="0" applyNumberFormat="0" applyBorder="0" applyAlignment="0" applyProtection="0"/>
    <xf numFmtId="0" fontId="263" fillId="61" borderId="1828" applyNumberFormat="0" applyAlignment="0" applyProtection="0"/>
    <xf numFmtId="0" fontId="349" fillId="87" borderId="1829" applyNumberFormat="0" applyFont="0" applyAlignment="0" applyProtection="0"/>
    <xf numFmtId="0" fontId="303" fillId="86" borderId="1830" applyNumberFormat="0" applyAlignment="0" applyProtection="0">
      <alignment vertical="center"/>
    </xf>
    <xf numFmtId="0" fontId="90" fillId="0" borderId="0"/>
    <xf numFmtId="0" fontId="298" fillId="73" borderId="1828" applyNumberFormat="0" applyAlignment="0" applyProtection="0">
      <alignment vertical="center"/>
    </xf>
    <xf numFmtId="0" fontId="297" fillId="0" borderId="1825" applyNumberFormat="0" applyFill="0" applyAlignment="0" applyProtection="0">
      <alignment vertical="center"/>
    </xf>
    <xf numFmtId="0" fontId="8" fillId="87" borderId="1829" applyNumberFormat="0" applyFont="0" applyAlignment="0" applyProtection="0">
      <alignment vertical="center"/>
    </xf>
    <xf numFmtId="0" fontId="291" fillId="86" borderId="1828" applyNumberFormat="0" applyAlignment="0" applyProtection="0">
      <alignment vertical="center"/>
    </xf>
    <xf numFmtId="0" fontId="263" fillId="61" borderId="1828" applyNumberFormat="0" applyAlignment="0" applyProtection="0"/>
    <xf numFmtId="0" fontId="8" fillId="52" borderId="1829" applyNumberFormat="0" applyFont="0" applyAlignment="0" applyProtection="0"/>
    <xf numFmtId="0" fontId="274" fillId="61" borderId="1830" applyNumberFormat="0" applyAlignment="0" applyProtection="0"/>
    <xf numFmtId="0" fontId="8" fillId="52" borderId="1829" applyNumberFormat="0" applyFont="0" applyAlignment="0" applyProtection="0"/>
    <xf numFmtId="0" fontId="108" fillId="0" borderId="1824">
      <alignment vertical="justify" wrapText="1"/>
    </xf>
    <xf numFmtId="0" fontId="406" fillId="86" borderId="1828" applyNumberFormat="0" applyAlignment="0" applyProtection="0">
      <alignment vertical="center"/>
    </xf>
    <xf numFmtId="0" fontId="8" fillId="87" borderId="1829" applyNumberFormat="0" applyFont="0" applyAlignment="0" applyProtection="0">
      <alignment vertical="center"/>
    </xf>
    <xf numFmtId="0" fontId="412" fillId="0" borderId="1825" applyNumberFormat="0" applyFill="0" applyAlignment="0" applyProtection="0">
      <alignment vertical="center"/>
    </xf>
    <xf numFmtId="0" fontId="413" fillId="73" borderId="1828" applyNumberFormat="0" applyAlignment="0" applyProtection="0">
      <alignment vertical="center"/>
    </xf>
    <xf numFmtId="0" fontId="419" fillId="86" borderId="1830" applyNumberFormat="0" applyAlignment="0" applyProtection="0">
      <alignment vertical="center"/>
    </xf>
    <xf numFmtId="0" fontId="419" fillId="86" borderId="1848" applyNumberFormat="0" applyAlignment="0" applyProtection="0">
      <alignment vertical="center"/>
    </xf>
    <xf numFmtId="0" fontId="419" fillId="86" borderId="1836" applyNumberFormat="0" applyAlignment="0" applyProtection="0">
      <alignment vertical="center"/>
    </xf>
    <xf numFmtId="0" fontId="413" fillId="73" borderId="1835" applyNumberFormat="0" applyAlignment="0" applyProtection="0">
      <alignment vertical="center"/>
    </xf>
    <xf numFmtId="0" fontId="406" fillId="86" borderId="1835" applyNumberFormat="0" applyAlignment="0" applyProtection="0">
      <alignment vertical="center"/>
    </xf>
    <xf numFmtId="0" fontId="20" fillId="0" borderId="1850">
      <alignment horizontal="left" vertical="center"/>
    </xf>
    <xf numFmtId="0" fontId="20" fillId="0" borderId="1850">
      <alignment horizontal="left" vertical="center"/>
    </xf>
    <xf numFmtId="0" fontId="263" fillId="61" borderId="1835" applyNumberFormat="0" applyAlignment="0" applyProtection="0"/>
    <xf numFmtId="0" fontId="419" fillId="86" borderId="1848" applyNumberFormat="0" applyAlignment="0" applyProtection="0">
      <alignment vertical="center"/>
    </xf>
    <xf numFmtId="37" fontId="108" fillId="0" borderId="1847" applyAlignment="0"/>
    <xf numFmtId="0" fontId="412" fillId="0" borderId="1846" applyNumberFormat="0" applyFill="0" applyAlignment="0" applyProtection="0">
      <alignment vertical="center"/>
    </xf>
    <xf numFmtId="0" fontId="419" fillId="86" borderId="1848" applyNumberFormat="0" applyAlignment="0" applyProtection="0">
      <alignment vertical="center"/>
    </xf>
    <xf numFmtId="0" fontId="108" fillId="0" borderId="1851">
      <alignment vertical="justify" wrapText="1"/>
    </xf>
    <xf numFmtId="0" fontId="274" fillId="61" borderId="1848" applyNumberFormat="0" applyAlignment="0" applyProtection="0"/>
    <xf numFmtId="245" fontId="20" fillId="0" borderId="1850">
      <alignment horizontal="left" vertical="center"/>
    </xf>
    <xf numFmtId="0" fontId="396" fillId="86" borderId="1848" applyNumberFormat="0" applyAlignment="0" applyProtection="0"/>
    <xf numFmtId="0" fontId="20" fillId="0" borderId="1850">
      <alignment horizontal="left" vertical="center"/>
    </xf>
    <xf numFmtId="0" fontId="20" fillId="0" borderId="1850">
      <alignment horizontal="left" vertical="center"/>
    </xf>
    <xf numFmtId="0" fontId="412" fillId="0" borderId="1852" applyNumberFormat="0" applyFill="0" applyAlignment="0" applyProtection="0">
      <alignment vertical="center"/>
    </xf>
    <xf numFmtId="0" fontId="396" fillId="86" borderId="1848" applyNumberFormat="0" applyAlignment="0" applyProtection="0"/>
    <xf numFmtId="3" fontId="9" fillId="2" borderId="1849" applyNumberFormat="0" applyFont="0" applyFill="0" applyBorder="0" applyAlignment="0" applyProtection="0">
      <alignment horizontal="center" vertical="center" wrapText="1"/>
    </xf>
    <xf numFmtId="0" fontId="20" fillId="0" borderId="1844">
      <alignment horizontal="left" vertical="center"/>
    </xf>
    <xf numFmtId="3" fontId="9" fillId="2" borderId="1849" applyNumberFormat="0" applyFont="0" applyFill="0" applyBorder="0" applyAlignment="0" applyProtection="0">
      <alignment horizontal="center" vertical="center" wrapText="1"/>
    </xf>
    <xf numFmtId="0" fontId="20" fillId="0" borderId="1850">
      <alignment horizontal="left" vertical="center"/>
    </xf>
    <xf numFmtId="0" fontId="20" fillId="0" borderId="1850">
      <alignment horizontal="left" vertical="center"/>
    </xf>
    <xf numFmtId="0" fontId="274" fillId="61" borderId="1848" applyNumberFormat="0" applyAlignment="0" applyProtection="0"/>
    <xf numFmtId="0" fontId="20" fillId="0" borderId="1844">
      <alignment horizontal="left" vertical="center"/>
    </xf>
    <xf numFmtId="0" fontId="20" fillId="0" borderId="1844">
      <alignment horizontal="left" vertical="center"/>
    </xf>
    <xf numFmtId="0" fontId="20" fillId="0" borderId="1844">
      <alignment horizontal="left" vertical="center"/>
    </xf>
    <xf numFmtId="0" fontId="20" fillId="0" borderId="1844">
      <alignment horizontal="left" vertical="center"/>
    </xf>
    <xf numFmtId="0" fontId="20" fillId="0" borderId="1844">
      <alignment horizontal="left" vertical="center"/>
    </xf>
    <xf numFmtId="0" fontId="20" fillId="0" borderId="1844">
      <alignment horizontal="left" vertical="center"/>
    </xf>
    <xf numFmtId="0" fontId="274" fillId="61" borderId="1836" applyNumberFormat="0" applyAlignment="0" applyProtection="0"/>
    <xf numFmtId="37" fontId="108" fillId="0" borderId="1847" applyAlignment="0"/>
    <xf numFmtId="0" fontId="406" fillId="86" borderId="1828" applyNumberFormat="0" applyAlignment="0" applyProtection="0">
      <alignment vertical="center"/>
    </xf>
    <xf numFmtId="0" fontId="8" fillId="87" borderId="1829" applyNumberFormat="0" applyFont="0" applyAlignment="0" applyProtection="0">
      <alignment vertical="center"/>
    </xf>
    <xf numFmtId="0" fontId="412" fillId="0" borderId="1825" applyNumberFormat="0" applyFill="0" applyAlignment="0" applyProtection="0">
      <alignment vertical="center"/>
    </xf>
    <xf numFmtId="0" fontId="413" fillId="73" borderId="1828" applyNumberFormat="0" applyAlignment="0" applyProtection="0">
      <alignment vertical="center"/>
    </xf>
    <xf numFmtId="0" fontId="419" fillId="86" borderId="1830" applyNumberFormat="0" applyAlignment="0" applyProtection="0">
      <alignment vertical="center"/>
    </xf>
    <xf numFmtId="3" fontId="9" fillId="2" borderId="1843" applyNumberFormat="0" applyFont="0" applyFill="0" applyBorder="0" applyAlignment="0" applyProtection="0">
      <alignment horizontal="center" vertical="center" wrapText="1"/>
    </xf>
    <xf numFmtId="0" fontId="396" fillId="86" borderId="1842" applyNumberFormat="0" applyAlignment="0" applyProtection="0"/>
    <xf numFmtId="0" fontId="20" fillId="0" borderId="1850">
      <alignment horizontal="left" vertical="center"/>
    </xf>
    <xf numFmtId="0" fontId="396" fillId="86" borderId="1836" applyNumberFormat="0" applyAlignment="0" applyProtection="0"/>
    <xf numFmtId="0" fontId="377" fillId="86" borderId="1835" applyNumberFormat="0" applyAlignment="0" applyProtection="0"/>
    <xf numFmtId="3" fontId="9" fillId="2" borderId="1837" applyNumberFormat="0" applyFont="0" applyFill="0" applyBorder="0" applyAlignment="0" applyProtection="0">
      <alignment horizontal="center" vertical="center" wrapText="1"/>
    </xf>
    <xf numFmtId="0" fontId="274" fillId="61" borderId="1848" applyNumberFormat="0" applyAlignment="0" applyProtection="0"/>
    <xf numFmtId="37" fontId="108" fillId="0" borderId="1834" applyAlignment="0"/>
    <xf numFmtId="37" fontId="108" fillId="0" borderId="1847" applyAlignment="0"/>
    <xf numFmtId="3" fontId="9" fillId="2" borderId="1849" applyNumberFormat="0" applyFont="0" applyFill="0" applyBorder="0" applyAlignment="0" applyProtection="0">
      <alignment horizontal="center" vertical="center" wrapText="1"/>
    </xf>
    <xf numFmtId="0" fontId="396" fillId="86" borderId="1848" applyNumberFormat="0" applyAlignment="0" applyProtection="0"/>
    <xf numFmtId="37" fontId="108" fillId="0" borderId="1827" applyAlignment="0"/>
    <xf numFmtId="3" fontId="9" fillId="2" borderId="1826" applyNumberFormat="0" applyFont="0" applyFill="0" applyBorder="0" applyAlignment="0" applyProtection="0">
      <alignment horizontal="center" vertical="center" wrapText="1"/>
    </xf>
    <xf numFmtId="0" fontId="377" fillId="86" borderId="1828" applyNumberFormat="0" applyAlignment="0" applyProtection="0"/>
    <xf numFmtId="0" fontId="349" fillId="87" borderId="1829" applyNumberFormat="0" applyFont="0" applyAlignment="0" applyProtection="0"/>
    <xf numFmtId="0" fontId="396" fillId="86" borderId="1830" applyNumberFormat="0" applyAlignment="0" applyProtection="0"/>
    <xf numFmtId="37" fontId="108" fillId="0" borderId="1841" applyAlignment="0"/>
    <xf numFmtId="0" fontId="396" fillId="86" borderId="1848" applyNumberFormat="0" applyAlignment="0" applyProtection="0"/>
    <xf numFmtId="0" fontId="350" fillId="85" borderId="0" applyNumberFormat="0" applyBorder="0" applyAlignment="0" applyProtection="0"/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108" fillId="0" borderId="1824">
      <alignment vertical="justify" wrapText="1"/>
    </xf>
    <xf numFmtId="0" fontId="263" fillId="61" borderId="1828" applyNumberFormat="0" applyAlignment="0" applyProtection="0"/>
    <xf numFmtId="0" fontId="274" fillId="61" borderId="1830" applyNumberFormat="0" applyAlignment="0" applyProtection="0"/>
    <xf numFmtId="298" fontId="122" fillId="0" borderId="0" applyFont="0" applyFill="0" applyBorder="0" applyAlignment="0" applyProtection="0"/>
    <xf numFmtId="0" fontId="8" fillId="52" borderId="1829" applyNumberFormat="0" applyFont="0" applyAlignment="0" applyProtection="0"/>
    <xf numFmtId="0" fontId="406" fillId="86" borderId="1828" applyNumberFormat="0" applyAlignment="0" applyProtection="0">
      <alignment vertical="center"/>
    </xf>
    <xf numFmtId="0" fontId="8" fillId="87" borderId="1829" applyNumberFormat="0" applyFont="0" applyAlignment="0" applyProtection="0">
      <alignment vertical="center"/>
    </xf>
    <xf numFmtId="0" fontId="412" fillId="0" borderId="1825" applyNumberFormat="0" applyFill="0" applyAlignment="0" applyProtection="0">
      <alignment vertical="center"/>
    </xf>
    <xf numFmtId="0" fontId="413" fillId="73" borderId="1828" applyNumberFormat="0" applyAlignment="0" applyProtection="0">
      <alignment vertical="center"/>
    </xf>
    <xf numFmtId="0" fontId="419" fillId="86" borderId="1830" applyNumberFormat="0" applyAlignment="0" applyProtection="0">
      <alignment vertical="center"/>
    </xf>
    <xf numFmtId="245" fontId="20" fillId="0" borderId="1831">
      <alignment horizontal="left" vertical="center"/>
    </xf>
    <xf numFmtId="37" fontId="108" fillId="0" borderId="1827" applyAlignment="0"/>
    <xf numFmtId="3" fontId="9" fillId="2" borderId="1826" applyNumberFormat="0" applyFont="0" applyFill="0" applyBorder="0" applyAlignment="0" applyProtection="0">
      <alignment horizontal="center" vertical="center" wrapText="1"/>
    </xf>
    <xf numFmtId="0" fontId="377" fillId="86" borderId="1828" applyNumberFormat="0" applyAlignment="0" applyProtection="0"/>
    <xf numFmtId="0" fontId="349" fillId="87" borderId="1829" applyNumberFormat="0" applyFont="0" applyAlignment="0" applyProtection="0"/>
    <xf numFmtId="0" fontId="396" fillId="86" borderId="1830" applyNumberFormat="0" applyAlignment="0" applyProtection="0"/>
    <xf numFmtId="245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245" fontId="20" fillId="0" borderId="1831">
      <alignment horizontal="left" vertical="center"/>
    </xf>
    <xf numFmtId="245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377" fillId="86" borderId="1828" applyNumberFormat="0" applyAlignment="0" applyProtection="0"/>
    <xf numFmtId="0" fontId="349" fillId="87" borderId="1829" applyNumberFormat="0" applyFont="0" applyAlignment="0" applyProtection="0"/>
    <xf numFmtId="0" fontId="396" fillId="86" borderId="1830" applyNumberFormat="0" applyAlignment="0" applyProtection="0"/>
    <xf numFmtId="37" fontId="108" fillId="0" borderId="1827" applyAlignment="0"/>
    <xf numFmtId="3" fontId="9" fillId="2" borderId="1826" applyNumberFormat="0" applyFont="0" applyFill="0" applyBorder="0" applyAlignment="0" applyProtection="0">
      <alignment horizontal="center" vertical="center" wrapText="1"/>
    </xf>
    <xf numFmtId="0" fontId="108" fillId="0" borderId="1832">
      <alignment vertical="justify" wrapText="1"/>
    </xf>
    <xf numFmtId="0" fontId="263" fillId="61" borderId="1828" applyNumberFormat="0" applyAlignment="0" applyProtection="0"/>
    <xf numFmtId="0" fontId="274" fillId="61" borderId="1830" applyNumberFormat="0" applyAlignment="0" applyProtection="0"/>
    <xf numFmtId="0" fontId="8" fillId="52" borderId="1829" applyNumberFormat="0" applyFont="0" applyAlignment="0" applyProtection="0"/>
    <xf numFmtId="0" fontId="90" fillId="0" borderId="0"/>
    <xf numFmtId="0" fontId="406" fillId="86" borderId="1828" applyNumberFormat="0" applyAlignment="0" applyProtection="0">
      <alignment vertical="center"/>
    </xf>
    <xf numFmtId="0" fontId="8" fillId="87" borderId="1829" applyNumberFormat="0" applyFont="0" applyAlignment="0" applyProtection="0">
      <alignment vertical="center"/>
    </xf>
    <xf numFmtId="0" fontId="412" fillId="0" borderId="1833" applyNumberFormat="0" applyFill="0" applyAlignment="0" applyProtection="0">
      <alignment vertical="center"/>
    </xf>
    <xf numFmtId="0" fontId="413" fillId="73" borderId="1828" applyNumberFormat="0" applyAlignment="0" applyProtection="0">
      <alignment vertical="center"/>
    </xf>
    <xf numFmtId="0" fontId="419" fillId="86" borderId="1830" applyNumberFormat="0" applyAlignment="0" applyProtection="0">
      <alignment vertical="center"/>
    </xf>
    <xf numFmtId="245" fontId="20" fillId="0" borderId="1831">
      <alignment horizontal="left" vertical="center"/>
    </xf>
    <xf numFmtId="0" fontId="377" fillId="86" borderId="1828" applyNumberFormat="0" applyAlignment="0" applyProtection="0"/>
    <xf numFmtId="0" fontId="349" fillId="87" borderId="1829" applyNumberFormat="0" applyFont="0" applyAlignment="0" applyProtection="0"/>
    <xf numFmtId="0" fontId="396" fillId="86" borderId="1830" applyNumberFormat="0" applyAlignment="0" applyProtection="0"/>
    <xf numFmtId="245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0" fontId="20" fillId="0" borderId="1831">
      <alignment horizontal="left" vertical="center"/>
    </xf>
    <xf numFmtId="245" fontId="20" fillId="0" borderId="1831">
      <alignment horizontal="left" vertical="center"/>
    </xf>
    <xf numFmtId="245" fontId="20" fillId="0" borderId="1831">
      <alignment horizontal="left" vertical="center"/>
    </xf>
    <xf numFmtId="0" fontId="108" fillId="0" borderId="1832">
      <alignment vertical="justify" wrapText="1"/>
    </xf>
    <xf numFmtId="0" fontId="263" fillId="61" borderId="1835" applyNumberFormat="0" applyAlignment="0" applyProtection="0"/>
    <xf numFmtId="0" fontId="274" fillId="61" borderId="1836" applyNumberFormat="0" applyAlignment="0" applyProtection="0"/>
    <xf numFmtId="0" fontId="406" fillId="86" borderId="1835" applyNumberFormat="0" applyAlignment="0" applyProtection="0">
      <alignment vertical="center"/>
    </xf>
    <xf numFmtId="0" fontId="412" fillId="0" borderId="1833" applyNumberFormat="0" applyFill="0" applyAlignment="0" applyProtection="0">
      <alignment vertical="center"/>
    </xf>
    <xf numFmtId="0" fontId="413" fillId="73" borderId="1835" applyNumberFormat="0" applyAlignment="0" applyProtection="0">
      <alignment vertical="center"/>
    </xf>
    <xf numFmtId="0" fontId="419" fillId="86" borderId="1836" applyNumberFormat="0" applyAlignment="0" applyProtection="0">
      <alignment vertical="center"/>
    </xf>
    <xf numFmtId="37" fontId="108" fillId="0" borderId="1834" applyAlignment="0"/>
    <xf numFmtId="3" fontId="9" fillId="2" borderId="1837" applyNumberFormat="0" applyFont="0" applyFill="0" applyBorder="0" applyAlignment="0" applyProtection="0">
      <alignment horizontal="center" vertical="center" wrapText="1"/>
    </xf>
    <xf numFmtId="0" fontId="377" fillId="86" borderId="1835" applyNumberFormat="0" applyAlignment="0" applyProtection="0"/>
    <xf numFmtId="0" fontId="396" fillId="86" borderId="1836" applyNumberFormat="0" applyAlignment="0" applyProtection="0"/>
    <xf numFmtId="0" fontId="20" fillId="0" borderId="1838">
      <alignment horizontal="left" vertical="center"/>
    </xf>
    <xf numFmtId="0" fontId="20" fillId="0" borderId="1838">
      <alignment horizontal="left" vertical="center"/>
    </xf>
    <xf numFmtId="0" fontId="20" fillId="0" borderId="1838">
      <alignment horizontal="left" vertical="center"/>
    </xf>
    <xf numFmtId="0" fontId="20" fillId="0" borderId="1838">
      <alignment horizontal="left" vertical="center"/>
    </xf>
    <xf numFmtId="0" fontId="20" fillId="0" borderId="1838">
      <alignment horizontal="left" vertical="center"/>
    </xf>
    <xf numFmtId="0" fontId="20" fillId="0" borderId="1838">
      <alignment horizontal="left" vertical="center"/>
    </xf>
    <xf numFmtId="0" fontId="20" fillId="0" borderId="1838">
      <alignment horizontal="left" vertical="center"/>
    </xf>
    <xf numFmtId="0" fontId="377" fillId="86" borderId="1835" applyNumberFormat="0" applyAlignment="0" applyProtection="0"/>
    <xf numFmtId="0" fontId="396" fillId="86" borderId="1836" applyNumberFormat="0" applyAlignment="0" applyProtection="0"/>
    <xf numFmtId="37" fontId="108" fillId="0" borderId="1834" applyAlignment="0"/>
    <xf numFmtId="3" fontId="9" fillId="2" borderId="1837" applyNumberFormat="0" applyFont="0" applyFill="0" applyBorder="0" applyAlignment="0" applyProtection="0">
      <alignment horizontal="center" vertical="center" wrapText="1"/>
    </xf>
    <xf numFmtId="0" fontId="108" fillId="0" borderId="1839">
      <alignment vertical="justify" wrapText="1"/>
    </xf>
    <xf numFmtId="0" fontId="263" fillId="61" borderId="1835" applyNumberFormat="0" applyAlignment="0" applyProtection="0"/>
    <xf numFmtId="0" fontId="274" fillId="61" borderId="1836" applyNumberFormat="0" applyAlignment="0" applyProtection="0"/>
    <xf numFmtId="0" fontId="406" fillId="86" borderId="1835" applyNumberFormat="0" applyAlignment="0" applyProtection="0">
      <alignment vertical="center"/>
    </xf>
    <xf numFmtId="0" fontId="412" fillId="0" borderId="1840" applyNumberFormat="0" applyFill="0" applyAlignment="0" applyProtection="0">
      <alignment vertical="center"/>
    </xf>
    <xf numFmtId="0" fontId="413" fillId="73" borderId="1835" applyNumberFormat="0" applyAlignment="0" applyProtection="0">
      <alignment vertical="center"/>
    </xf>
    <xf numFmtId="0" fontId="419" fillId="86" borderId="1836" applyNumberFormat="0" applyAlignment="0" applyProtection="0">
      <alignment vertical="center"/>
    </xf>
    <xf numFmtId="245" fontId="20" fillId="0" borderId="1838">
      <alignment horizontal="left" vertical="center"/>
    </xf>
    <xf numFmtId="0" fontId="377" fillId="86" borderId="1835" applyNumberFormat="0" applyAlignment="0" applyProtection="0"/>
    <xf numFmtId="0" fontId="396" fillId="86" borderId="1836" applyNumberFormat="0" applyAlignment="0" applyProtection="0"/>
    <xf numFmtId="245" fontId="20" fillId="0" borderId="1838">
      <alignment horizontal="left" vertical="center"/>
    </xf>
    <xf numFmtId="0" fontId="20" fillId="0" borderId="1838">
      <alignment horizontal="left" vertical="center"/>
    </xf>
    <xf numFmtId="0" fontId="20" fillId="0" borderId="1838">
      <alignment horizontal="left" vertical="center"/>
    </xf>
    <xf numFmtId="0" fontId="20" fillId="0" borderId="1838">
      <alignment horizontal="left" vertical="center"/>
    </xf>
    <xf numFmtId="0" fontId="20" fillId="0" borderId="1838">
      <alignment horizontal="left" vertical="center"/>
    </xf>
    <xf numFmtId="0" fontId="20" fillId="0" borderId="1838">
      <alignment horizontal="left" vertical="center"/>
    </xf>
    <xf numFmtId="0" fontId="20" fillId="0" borderId="1838">
      <alignment horizontal="left" vertical="center"/>
    </xf>
    <xf numFmtId="0" fontId="20" fillId="0" borderId="1838">
      <alignment horizontal="left" vertical="center"/>
    </xf>
    <xf numFmtId="245" fontId="20" fillId="0" borderId="1838">
      <alignment horizontal="left" vertical="center"/>
    </xf>
    <xf numFmtId="245" fontId="20" fillId="0" borderId="1838">
      <alignment horizontal="left" vertical="center"/>
    </xf>
    <xf numFmtId="0" fontId="108" fillId="0" borderId="1845">
      <alignment vertical="justify" wrapText="1"/>
    </xf>
    <xf numFmtId="0" fontId="274" fillId="61" borderId="1842" applyNumberFormat="0" applyAlignment="0" applyProtection="0"/>
    <xf numFmtId="0" fontId="412" fillId="0" borderId="1846" applyNumberFormat="0" applyFill="0" applyAlignment="0" applyProtection="0">
      <alignment vertical="center"/>
    </xf>
    <xf numFmtId="0" fontId="419" fillId="86" borderId="1842" applyNumberFormat="0" applyAlignment="0" applyProtection="0">
      <alignment vertical="center"/>
    </xf>
    <xf numFmtId="245" fontId="20" fillId="0" borderId="1844">
      <alignment horizontal="left" vertical="center"/>
    </xf>
    <xf numFmtId="0" fontId="396" fillId="86" borderId="1842" applyNumberFormat="0" applyAlignment="0" applyProtection="0"/>
    <xf numFmtId="245" fontId="20" fillId="0" borderId="1844">
      <alignment horizontal="left" vertical="center"/>
    </xf>
    <xf numFmtId="0" fontId="20" fillId="0" borderId="1844">
      <alignment horizontal="left" vertical="center"/>
    </xf>
    <xf numFmtId="0" fontId="20" fillId="0" borderId="1844">
      <alignment horizontal="left" vertical="center"/>
    </xf>
    <xf numFmtId="0" fontId="20" fillId="0" borderId="1844">
      <alignment horizontal="left" vertical="center"/>
    </xf>
    <xf numFmtId="0" fontId="20" fillId="0" borderId="1844">
      <alignment horizontal="left" vertical="center"/>
    </xf>
    <xf numFmtId="0" fontId="20" fillId="0" borderId="1844">
      <alignment horizontal="left" vertical="center"/>
    </xf>
    <xf numFmtId="0" fontId="20" fillId="0" borderId="1844">
      <alignment horizontal="left" vertical="center"/>
    </xf>
    <xf numFmtId="0" fontId="20" fillId="0" borderId="1844">
      <alignment horizontal="left" vertical="center"/>
    </xf>
    <xf numFmtId="245" fontId="20" fillId="0" borderId="1844">
      <alignment horizontal="left" vertical="center"/>
    </xf>
    <xf numFmtId="245" fontId="20" fillId="0" borderId="1844">
      <alignment horizontal="left" vertical="center"/>
    </xf>
    <xf numFmtId="245" fontId="20" fillId="0" borderId="1850">
      <alignment horizontal="left" vertical="center"/>
    </xf>
    <xf numFmtId="0" fontId="20" fillId="0" borderId="1850">
      <alignment horizontal="left" vertical="center"/>
    </xf>
    <xf numFmtId="0" fontId="20" fillId="0" borderId="1850">
      <alignment horizontal="left" vertical="center"/>
    </xf>
    <xf numFmtId="0" fontId="20" fillId="0" borderId="1850">
      <alignment horizontal="left" vertical="center"/>
    </xf>
    <xf numFmtId="0" fontId="20" fillId="0" borderId="1850">
      <alignment horizontal="left" vertical="center"/>
    </xf>
    <xf numFmtId="0" fontId="20" fillId="0" borderId="1850">
      <alignment horizontal="left" vertical="center"/>
    </xf>
    <xf numFmtId="0" fontId="20" fillId="0" borderId="1850">
      <alignment horizontal="left" vertical="center"/>
    </xf>
    <xf numFmtId="0" fontId="20" fillId="0" borderId="1850">
      <alignment horizontal="left" vertical="center"/>
    </xf>
    <xf numFmtId="245" fontId="20" fillId="0" borderId="1850">
      <alignment horizontal="left" vertical="center"/>
    </xf>
    <xf numFmtId="245" fontId="20" fillId="0" borderId="1850">
      <alignment horizontal="left" vertical="center"/>
    </xf>
    <xf numFmtId="9" fontId="212" fillId="0" borderId="0" applyFont="0" applyFill="0" applyBorder="0" applyAlignment="0" applyProtection="0">
      <alignment vertical="center"/>
    </xf>
    <xf numFmtId="0" fontId="127" fillId="0" borderId="0"/>
    <xf numFmtId="0" fontId="90" fillId="0" borderId="0"/>
    <xf numFmtId="37" fontId="108" fillId="0" borderId="1857" applyAlignment="0"/>
    <xf numFmtId="0" fontId="350" fillId="82" borderId="0" applyNumberFormat="0" applyBorder="0" applyAlignment="0" applyProtection="0"/>
    <xf numFmtId="0" fontId="350" fillId="83" borderId="0" applyNumberFormat="0" applyBorder="0" applyAlignment="0" applyProtection="0"/>
    <xf numFmtId="0" fontId="350" fillId="84" borderId="0" applyNumberFormat="0" applyBorder="0" applyAlignment="0" applyProtection="0"/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0" fontId="349" fillId="87" borderId="1859" applyNumberFormat="0" applyFont="0" applyAlignment="0" applyProtection="0"/>
    <xf numFmtId="0" fontId="396" fillId="86" borderId="1860" applyNumberFormat="0" applyAlignment="0" applyProtection="0"/>
    <xf numFmtId="0" fontId="377" fillId="86" borderId="1858" applyNumberFormat="0" applyAlignment="0" applyProtection="0"/>
    <xf numFmtId="0" fontId="350" fillId="80" borderId="0" applyNumberFormat="0" applyBorder="0" applyAlignment="0" applyProtection="0"/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0" fontId="90" fillId="0" borderId="0"/>
    <xf numFmtId="0" fontId="127" fillId="0" borderId="0"/>
    <xf numFmtId="9" fontId="212" fillId="0" borderId="0" applyFont="0" applyFill="0" applyBorder="0" applyAlignment="0" applyProtection="0">
      <alignment vertical="center"/>
    </xf>
    <xf numFmtId="3" fontId="9" fillId="2" borderId="1861" applyNumberFormat="0" applyFont="0" applyFill="0" applyBorder="0" applyAlignment="0" applyProtection="0">
      <alignment horizontal="center" vertical="center" wrapText="1"/>
    </xf>
    <xf numFmtId="0" fontId="350" fillId="85" borderId="0" applyNumberFormat="0" applyBorder="0" applyAlignment="0" applyProtection="0"/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297" fontId="90" fillId="0" borderId="0" applyFont="0" applyFill="0" applyBorder="0" applyAlignment="0" applyProtection="0"/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9" fontId="212" fillId="0" borderId="0" applyFont="0" applyFill="0" applyBorder="0" applyAlignment="0" applyProtection="0">
      <alignment vertical="center"/>
    </xf>
    <xf numFmtId="0" fontId="350" fillId="80" borderId="0" applyNumberFormat="0" applyBorder="0" applyAlignment="0" applyProtection="0"/>
    <xf numFmtId="0" fontId="350" fillId="79" borderId="0" applyNumberFormat="0" applyBorder="0" applyAlignment="0" applyProtection="0"/>
    <xf numFmtId="0" fontId="350" fillId="82" borderId="0" applyNumberFormat="0" applyBorder="0" applyAlignment="0" applyProtection="0"/>
    <xf numFmtId="0" fontId="350" fillId="79" borderId="0" applyNumberFormat="0" applyBorder="0" applyAlignment="0" applyProtection="0"/>
    <xf numFmtId="0" fontId="350" fillId="85" borderId="0" applyNumberFormat="0" applyBorder="0" applyAlignment="0" applyProtection="0"/>
    <xf numFmtId="0" fontId="350" fillId="84" borderId="0" applyNumberFormat="0" applyBorder="0" applyAlignment="0" applyProtection="0"/>
    <xf numFmtId="0" fontId="90" fillId="0" borderId="0"/>
    <xf numFmtId="0" fontId="350" fillId="82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127" fillId="0" borderId="0"/>
    <xf numFmtId="0" fontId="350" fillId="83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298" fontId="122" fillId="0" borderId="0" applyFont="0" applyFill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127" fillId="0" borderId="0"/>
    <xf numFmtId="0" fontId="90" fillId="0" borderId="0"/>
    <xf numFmtId="0" fontId="350" fillId="83" borderId="0" applyNumberFormat="0" applyBorder="0" applyAlignment="0" applyProtection="0"/>
    <xf numFmtId="0" fontId="350" fillId="84" borderId="0" applyNumberFormat="0" applyBorder="0" applyAlignment="0" applyProtection="0"/>
    <xf numFmtId="0" fontId="350" fillId="80" borderId="0" applyNumberFormat="0" applyBorder="0" applyAlignment="0" applyProtection="0"/>
    <xf numFmtId="0" fontId="127" fillId="0" borderId="0"/>
    <xf numFmtId="0" fontId="350" fillId="82" borderId="0" applyNumberFormat="0" applyBorder="0" applyAlignment="0" applyProtection="0"/>
    <xf numFmtId="37" fontId="108" fillId="0" borderId="1885" applyAlignment="0"/>
    <xf numFmtId="0" fontId="350" fillId="83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3" borderId="0" applyNumberFormat="0" applyBorder="0" applyAlignment="0" applyProtection="0"/>
    <xf numFmtId="0" fontId="350" fillId="84" borderId="0" applyNumberFormat="0" applyBorder="0" applyAlignment="0" applyProtection="0"/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0" fontId="396" fillId="86" borderId="1888" applyNumberFormat="0" applyAlignment="0" applyProtection="0"/>
    <xf numFmtId="0" fontId="127" fillId="0" borderId="0"/>
    <xf numFmtId="0" fontId="350" fillId="80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84" borderId="0" applyNumberFormat="0" applyBorder="0" applyAlignment="0" applyProtection="0"/>
    <xf numFmtId="0" fontId="350" fillId="80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3" borderId="0" applyNumberFormat="0" applyBorder="0" applyAlignment="0" applyProtection="0"/>
    <xf numFmtId="0" fontId="127" fillId="0" borderId="0"/>
    <xf numFmtId="0" fontId="350" fillId="82" borderId="0" applyNumberFormat="0" applyBorder="0" applyAlignment="0" applyProtection="0"/>
    <xf numFmtId="0" fontId="90" fillId="0" borderId="0"/>
    <xf numFmtId="0" fontId="90" fillId="0" borderId="0"/>
    <xf numFmtId="0" fontId="90" fillId="0" borderId="0"/>
    <xf numFmtId="0" fontId="90" fillId="0" borderId="0"/>
    <xf numFmtId="9" fontId="212" fillId="0" borderId="0" applyFont="0" applyFill="0" applyBorder="0" applyAlignment="0" applyProtection="0">
      <alignment vertical="center"/>
    </xf>
    <xf numFmtId="0" fontId="127" fillId="0" borderId="0"/>
    <xf numFmtId="3" fontId="9" fillId="2" borderId="1889" applyNumberFormat="0" applyFont="0" applyFill="0" applyBorder="0" applyAlignment="0" applyProtection="0">
      <alignment horizontal="center" vertical="center" wrapText="1"/>
    </xf>
    <xf numFmtId="0" fontId="350" fillId="82" borderId="0" applyNumberFormat="0" applyBorder="0" applyAlignment="0" applyProtection="0"/>
    <xf numFmtId="0" fontId="350" fillId="79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127" fillId="0" borderId="0"/>
    <xf numFmtId="0" fontId="350" fillId="85" borderId="0" applyNumberFormat="0" applyBorder="0" applyAlignment="0" applyProtection="0"/>
    <xf numFmtId="0" fontId="350" fillId="79" borderId="0" applyNumberFormat="0" applyBorder="0" applyAlignment="0" applyProtection="0"/>
    <xf numFmtId="0" fontId="350" fillId="79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5" borderId="0" applyNumberFormat="0" applyBorder="0" applyAlignment="0" applyProtection="0"/>
    <xf numFmtId="0" fontId="350" fillId="84" borderId="0" applyNumberFormat="0" applyBorder="0" applyAlignment="0" applyProtection="0"/>
    <xf numFmtId="298" fontId="122" fillId="0" borderId="0" applyFont="0" applyFill="0" applyBorder="0" applyAlignment="0" applyProtection="0"/>
    <xf numFmtId="0" fontId="349" fillId="87" borderId="1887" applyNumberFormat="0" applyFont="0" applyAlignment="0" applyProtection="0"/>
    <xf numFmtId="0" fontId="350" fillId="79" borderId="0" applyNumberFormat="0" applyBorder="0" applyAlignment="0" applyProtection="0"/>
    <xf numFmtId="0" fontId="377" fillId="86" borderId="1886" applyNumberFormat="0" applyAlignment="0" applyProtection="0"/>
    <xf numFmtId="0" fontId="350" fillId="82" borderId="0" applyNumberFormat="0" applyBorder="0" applyAlignment="0" applyProtection="0"/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0" fontId="350" fillId="85" borderId="0" applyNumberFormat="0" applyBorder="0" applyAlignment="0" applyProtection="0"/>
    <xf numFmtId="0" fontId="350" fillId="80" borderId="0" applyNumberFormat="0" applyBorder="0" applyAlignment="0" applyProtection="0"/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0" fontId="90" fillId="0" borderId="0"/>
    <xf numFmtId="0" fontId="127" fillId="0" borderId="0"/>
    <xf numFmtId="0" fontId="90" fillId="0" borderId="0"/>
    <xf numFmtId="0" fontId="350" fillId="82" borderId="0" applyNumberFormat="0" applyBorder="0" applyAlignment="0" applyProtection="0"/>
    <xf numFmtId="297" fontId="90" fillId="0" borderId="0" applyFont="0" applyFill="0" applyBorder="0" applyAlignment="0" applyProtection="0"/>
    <xf numFmtId="0" fontId="90" fillId="0" borderId="0"/>
    <xf numFmtId="9" fontId="212" fillId="0" borderId="0" applyFont="0" applyFill="0" applyBorder="0" applyAlignment="0" applyProtection="0">
      <alignment vertical="center"/>
    </xf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83" borderId="0" applyNumberFormat="0" applyBorder="0" applyAlignment="0" applyProtection="0"/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0" fontId="350" fillId="84" borderId="0" applyNumberFormat="0" applyBorder="0" applyAlignment="0" applyProtection="0"/>
    <xf numFmtId="0" fontId="350" fillId="85" borderId="0" applyNumberFormat="0" applyBorder="0" applyAlignment="0" applyProtection="0"/>
    <xf numFmtId="0" fontId="350" fillId="80" borderId="0" applyNumberFormat="0" applyBorder="0" applyAlignment="0" applyProtection="0"/>
    <xf numFmtId="0" fontId="127" fillId="0" borderId="0"/>
    <xf numFmtId="298" fontId="122" fillId="0" borderId="0" applyFont="0" applyFill="0" applyBorder="0" applyAlignment="0" applyProtection="0"/>
    <xf numFmtId="0" fontId="350" fillId="83" borderId="0" applyNumberFormat="0" applyBorder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0" fontId="350" fillId="85" borderId="0" applyNumberFormat="0" applyBorder="0" applyAlignment="0" applyProtection="0"/>
    <xf numFmtId="0" fontId="350" fillId="84" borderId="0" applyNumberFormat="0" applyBorder="0" applyAlignment="0" applyProtection="0"/>
    <xf numFmtId="9" fontId="8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8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263" fillId="61" borderId="1901" applyNumberFormat="0" applyAlignment="0" applyProtection="0"/>
    <xf numFmtId="0" fontId="8" fillId="52" borderId="1902" applyNumberFormat="0" applyFont="0" applyAlignment="0" applyProtection="0"/>
    <xf numFmtId="0" fontId="274" fillId="61" borderId="1903" applyNumberFormat="0" applyAlignment="0" applyProtection="0"/>
    <xf numFmtId="0" fontId="406" fillId="86" borderId="1901" applyNumberFormat="0" applyAlignment="0" applyProtection="0">
      <alignment vertical="center"/>
    </xf>
    <xf numFmtId="9" fontId="8" fillId="0" borderId="0" applyFont="0" applyFill="0" applyBorder="0" applyAlignment="0" applyProtection="0"/>
    <xf numFmtId="0" fontId="8" fillId="87" borderId="1902" applyNumberFormat="0" applyFont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412" fillId="0" borderId="1904" applyNumberFormat="0" applyFill="0" applyAlignment="0" applyProtection="0">
      <alignment vertical="center"/>
    </xf>
    <xf numFmtId="0" fontId="108" fillId="0" borderId="1905">
      <alignment vertical="justify" wrapText="1"/>
    </xf>
    <xf numFmtId="0" fontId="413" fillId="73" borderId="1901" applyNumberFormat="0" applyAlignment="0" applyProtection="0">
      <alignment vertical="center"/>
    </xf>
    <xf numFmtId="0" fontId="419" fillId="86" borderId="1903" applyNumberFormat="0" applyAlignment="0" applyProtection="0">
      <alignment vertical="center"/>
    </xf>
    <xf numFmtId="0" fontId="90" fillId="0" borderId="0"/>
    <xf numFmtId="0" fontId="90" fillId="0" borderId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90" fillId="0" borderId="0"/>
    <xf numFmtId="205" fontId="435" fillId="0" borderId="0" applyFont="0" applyFill="0" applyBorder="0" applyAlignment="0" applyProtection="0"/>
    <xf numFmtId="0" fontId="350" fillId="83" borderId="0" applyNumberFormat="0" applyBorder="0" applyAlignment="0" applyProtection="0"/>
    <xf numFmtId="0" fontId="90" fillId="0" borderId="0"/>
    <xf numFmtId="0" fontId="350" fillId="79" borderId="0" applyNumberFormat="0" applyBorder="0" applyAlignment="0" applyProtection="0"/>
    <xf numFmtId="298" fontId="122" fillId="0" borderId="0" applyFont="0" applyFill="0" applyBorder="0" applyAlignment="0" applyProtection="0"/>
    <xf numFmtId="9" fontId="212" fillId="0" borderId="0" applyFont="0" applyFill="0" applyBorder="0" applyAlignment="0" applyProtection="0">
      <alignment vertical="center"/>
    </xf>
    <xf numFmtId="297" fontId="90" fillId="0" borderId="0" applyFont="0" applyFill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298" fontId="122" fillId="0" borderId="0" applyFont="0" applyFill="0" applyBorder="0" applyAlignment="0" applyProtection="0"/>
    <xf numFmtId="298" fontId="122" fillId="0" borderId="0" applyFont="0" applyFill="0" applyBorder="0" applyAlignment="0" applyProtection="0"/>
    <xf numFmtId="9" fontId="212" fillId="0" borderId="0" applyFont="0" applyFill="0" applyBorder="0" applyAlignment="0" applyProtection="0">
      <alignment vertical="center"/>
    </xf>
    <xf numFmtId="245" fontId="94" fillId="0" borderId="0"/>
    <xf numFmtId="9" fontId="212" fillId="0" borderId="0" applyFont="0" applyFill="0" applyBorder="0" applyAlignment="0" applyProtection="0">
      <alignment vertical="center"/>
    </xf>
    <xf numFmtId="0" fontId="90" fillId="0" borderId="0"/>
    <xf numFmtId="0" fontId="350" fillId="82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127" fillId="0" borderId="0"/>
    <xf numFmtId="245" fontId="127" fillId="0" borderId="0"/>
    <xf numFmtId="0" fontId="350" fillId="83" borderId="0" applyNumberFormat="0" applyBorder="0" applyAlignment="0" applyProtection="0"/>
    <xf numFmtId="0" fontId="127" fillId="0" borderId="0"/>
    <xf numFmtId="0" fontId="350" fillId="82" borderId="0" applyNumberFormat="0" applyBorder="0" applyAlignment="0" applyProtection="0"/>
    <xf numFmtId="0" fontId="350" fillId="83" borderId="0" applyNumberFormat="0" applyBorder="0" applyAlignment="0" applyProtection="0"/>
    <xf numFmtId="0" fontId="350" fillId="83" borderId="0" applyNumberFormat="0" applyBorder="0" applyAlignment="0" applyProtection="0"/>
    <xf numFmtId="203" fontId="435" fillId="0" borderId="0" applyFont="0" applyFill="0" applyBorder="0" applyAlignment="0" applyProtection="0"/>
    <xf numFmtId="0" fontId="127" fillId="0" borderId="0"/>
    <xf numFmtId="298" fontId="122" fillId="0" borderId="0" applyFont="0" applyFill="0" applyBorder="0" applyAlignment="0" applyProtection="0"/>
    <xf numFmtId="0" fontId="350" fillId="79" borderId="0" applyNumberFormat="0" applyBorder="0" applyAlignment="0" applyProtection="0"/>
    <xf numFmtId="0" fontId="127" fillId="0" borderId="0"/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0" fontId="350" fillId="82" borderId="0" applyNumberFormat="0" applyBorder="0" applyAlignment="0" applyProtection="0"/>
    <xf numFmtId="0" fontId="350" fillId="85" borderId="0" applyNumberFormat="0" applyBorder="0" applyAlignment="0" applyProtection="0"/>
    <xf numFmtId="0" fontId="350" fillId="83" borderId="0" applyNumberFormat="0" applyBorder="0" applyAlignment="0" applyProtection="0"/>
    <xf numFmtId="0" fontId="90" fillId="0" borderId="0"/>
    <xf numFmtId="9" fontId="212" fillId="0" borderId="0" applyFont="0" applyFill="0" applyBorder="0" applyAlignment="0" applyProtection="0">
      <alignment vertical="center"/>
    </xf>
    <xf numFmtId="0" fontId="90" fillId="0" borderId="0"/>
    <xf numFmtId="0" fontId="350" fillId="84" borderId="0" applyNumberFormat="0" applyBorder="0" applyAlignment="0" applyProtection="0"/>
    <xf numFmtId="0" fontId="350" fillId="79" borderId="0" applyNumberFormat="0" applyBorder="0" applyAlignment="0" applyProtection="0"/>
    <xf numFmtId="0" fontId="350" fillId="83" borderId="0" applyNumberFormat="0" applyBorder="0" applyAlignment="0" applyProtection="0"/>
    <xf numFmtId="0" fontId="90" fillId="0" borderId="0"/>
    <xf numFmtId="0" fontId="350" fillId="83" borderId="0" applyNumberFormat="0" applyBorder="0" applyAlignment="0" applyProtection="0"/>
    <xf numFmtId="0" fontId="127" fillId="0" borderId="0"/>
    <xf numFmtId="0" fontId="350" fillId="83" borderId="0" applyNumberFormat="0" applyBorder="0" applyAlignment="0" applyProtection="0"/>
    <xf numFmtId="297" fontId="90" fillId="0" borderId="0" applyFont="0" applyFill="0" applyBorder="0" applyAlignment="0" applyProtection="0"/>
    <xf numFmtId="0" fontId="435" fillId="0" borderId="0"/>
    <xf numFmtId="0" fontId="350" fillId="84" borderId="0" applyNumberFormat="0" applyBorder="0" applyAlignment="0" applyProtection="0"/>
    <xf numFmtId="205" fontId="435" fillId="0" borderId="0" applyFont="0" applyFill="0" applyBorder="0" applyAlignment="0" applyProtection="0"/>
    <xf numFmtId="0" fontId="350" fillId="79" borderId="0" applyNumberFormat="0" applyBorder="0" applyAlignment="0" applyProtection="0"/>
    <xf numFmtId="232" fontId="435" fillId="0" borderId="0" applyFont="0" applyFill="0" applyBorder="0" applyAlignment="0" applyProtection="0"/>
    <xf numFmtId="204" fontId="435" fillId="0" borderId="0" applyFont="0" applyFill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0" fontId="90" fillId="0" borderId="0"/>
    <xf numFmtId="9" fontId="212" fillId="0" borderId="0" applyFont="0" applyFill="0" applyBorder="0" applyAlignment="0" applyProtection="0">
      <alignment vertical="center"/>
    </xf>
    <xf numFmtId="0" fontId="350" fillId="83" borderId="0" applyNumberFormat="0" applyBorder="0" applyAlignment="0" applyProtection="0"/>
    <xf numFmtId="0" fontId="90" fillId="0" borderId="0"/>
    <xf numFmtId="0" fontId="350" fillId="85" borderId="0" applyNumberFormat="0" applyBorder="0" applyAlignment="0" applyProtection="0"/>
    <xf numFmtId="0" fontId="350" fillId="79" borderId="0" applyNumberFormat="0" applyBorder="0" applyAlignment="0" applyProtection="0"/>
    <xf numFmtId="297" fontId="90" fillId="0" borderId="0" applyFont="0" applyFill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0" fontId="350" fillId="83" borderId="0" applyNumberFormat="0" applyBorder="0" applyAlignment="0" applyProtection="0"/>
    <xf numFmtId="0" fontId="350" fillId="80" borderId="0" applyNumberFormat="0" applyBorder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4" borderId="0" applyNumberFormat="0" applyBorder="0" applyAlignment="0" applyProtection="0"/>
    <xf numFmtId="0" fontId="127" fillId="0" borderId="0"/>
    <xf numFmtId="0" fontId="90" fillId="0" borderId="0"/>
    <xf numFmtId="0" fontId="350" fillId="79" borderId="0" applyNumberFormat="0" applyBorder="0" applyAlignment="0" applyProtection="0"/>
    <xf numFmtId="0" fontId="435" fillId="0" borderId="0"/>
    <xf numFmtId="0" fontId="350" fillId="80" borderId="0" applyNumberFormat="0" applyBorder="0" applyAlignment="0" applyProtection="0"/>
    <xf numFmtId="205" fontId="435" fillId="0" borderId="0" applyFont="0" applyFill="0" applyBorder="0" applyAlignment="0" applyProtection="0"/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0" borderId="0" applyNumberFormat="0" applyBorder="0" applyAlignment="0" applyProtection="0"/>
    <xf numFmtId="0" fontId="350" fillId="80" borderId="0" applyNumberFormat="0" applyBorder="0" applyAlignment="0" applyProtection="0"/>
    <xf numFmtId="205" fontId="435" fillId="0" borderId="0" applyFont="0" applyFill="0" applyBorder="0" applyAlignment="0" applyProtection="0"/>
    <xf numFmtId="0" fontId="350" fillId="80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5" borderId="0" applyNumberFormat="0" applyBorder="0" applyAlignment="0" applyProtection="0"/>
    <xf numFmtId="0" fontId="350" fillId="83" borderId="0" applyNumberFormat="0" applyBorder="0" applyAlignment="0" applyProtection="0"/>
    <xf numFmtId="0" fontId="127" fillId="0" borderId="0"/>
    <xf numFmtId="0" fontId="350" fillId="83" borderId="0" applyNumberFormat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0" fontId="350" fillId="82" borderId="0" applyNumberFormat="0" applyBorder="0" applyAlignment="0" applyProtection="0"/>
    <xf numFmtId="0" fontId="90" fillId="0" borderId="0"/>
    <xf numFmtId="298" fontId="122" fillId="0" borderId="0" applyFont="0" applyFill="0" applyBorder="0" applyAlignment="0" applyProtection="0"/>
    <xf numFmtId="232" fontId="435" fillId="0" borderId="0" applyFont="0" applyFill="0" applyBorder="0" applyAlignment="0" applyProtection="0"/>
    <xf numFmtId="0" fontId="350" fillId="80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5" borderId="0" applyNumberFormat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12" fillId="0" borderId="0" applyFont="0" applyFill="0" applyBorder="0" applyAlignment="0" applyProtection="0">
      <alignment vertical="center"/>
    </xf>
    <xf numFmtId="297" fontId="90" fillId="0" borderId="0" applyFont="0" applyFill="0" applyBorder="0" applyAlignment="0" applyProtection="0"/>
    <xf numFmtId="0" fontId="127" fillId="0" borderId="0"/>
    <xf numFmtId="0" fontId="350" fillId="82" borderId="0" applyNumberFormat="0" applyBorder="0" applyAlignment="0" applyProtection="0"/>
    <xf numFmtId="0" fontId="350" fillId="83" borderId="0" applyNumberFormat="0" applyBorder="0" applyAlignment="0" applyProtection="0"/>
    <xf numFmtId="0" fontId="350" fillId="79" borderId="0" applyNumberFormat="0" applyBorder="0" applyAlignment="0" applyProtection="0"/>
    <xf numFmtId="0" fontId="350" fillId="83" borderId="0" applyNumberFormat="0" applyBorder="0" applyAlignment="0" applyProtection="0"/>
    <xf numFmtId="0" fontId="90" fillId="0" borderId="0"/>
    <xf numFmtId="204" fontId="435" fillId="0" borderId="0" applyFont="0" applyFill="0" applyBorder="0" applyAlignment="0" applyProtection="0"/>
    <xf numFmtId="0" fontId="350" fillId="84" borderId="0" applyNumberFormat="0" applyBorder="0" applyAlignment="0" applyProtection="0"/>
    <xf numFmtId="0" fontId="350" fillId="80" borderId="0" applyNumberFormat="0" applyBorder="0" applyAlignment="0" applyProtection="0"/>
    <xf numFmtId="0" fontId="6" fillId="39" borderId="118" applyNumberFormat="0" applyFont="0" applyAlignment="0" applyProtection="0">
      <alignment vertical="center"/>
    </xf>
    <xf numFmtId="0" fontId="350" fillId="84" borderId="0" applyNumberFormat="0" applyBorder="0" applyAlignment="0" applyProtection="0"/>
    <xf numFmtId="245" fontId="127" fillId="0" borderId="0"/>
    <xf numFmtId="0" fontId="350" fillId="84" borderId="0" applyNumberFormat="0" applyBorder="0" applyAlignment="0" applyProtection="0"/>
    <xf numFmtId="205" fontId="435" fillId="0" borderId="0" applyFont="0" applyFill="0" applyBorder="0" applyAlignment="0" applyProtection="0"/>
    <xf numFmtId="0" fontId="350" fillId="83" borderId="0" applyNumberFormat="0" applyBorder="0" applyAlignment="0" applyProtection="0"/>
    <xf numFmtId="0" fontId="350" fillId="84" borderId="0" applyNumberFormat="0" applyBorder="0" applyAlignment="0" applyProtection="0"/>
    <xf numFmtId="0" fontId="350" fillId="82" borderId="0" applyNumberFormat="0" applyBorder="0" applyAlignment="0" applyProtection="0"/>
    <xf numFmtId="0" fontId="350" fillId="83" borderId="0" applyNumberFormat="0" applyBorder="0" applyAlignment="0" applyProtection="0"/>
    <xf numFmtId="0" fontId="350" fillId="84" borderId="0" applyNumberFormat="0" applyBorder="0" applyAlignment="0" applyProtection="0"/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0" fontId="377" fillId="86" borderId="1901" applyNumberFormat="0" applyAlignment="0" applyProtection="0"/>
    <xf numFmtId="0" fontId="90" fillId="0" borderId="0"/>
    <xf numFmtId="0" fontId="1" fillId="0" borderId="0">
      <alignment vertical="center"/>
    </xf>
    <xf numFmtId="0" fontId="350" fillId="84" borderId="0" applyNumberFormat="0" applyBorder="0" applyAlignment="0" applyProtection="0"/>
    <xf numFmtId="0" fontId="350" fillId="80" borderId="0" applyNumberFormat="0" applyBorder="0" applyAlignment="0" applyProtection="0"/>
    <xf numFmtId="0" fontId="350" fillId="84" borderId="0" applyNumberFormat="0" applyBorder="0" applyAlignment="0" applyProtection="0"/>
    <xf numFmtId="0" fontId="349" fillId="87" borderId="1902" applyNumberFormat="0" applyFont="0" applyAlignment="0" applyProtection="0"/>
    <xf numFmtId="0" fontId="396" fillId="86" borderId="1903" applyNumberFormat="0" applyAlignment="0" applyProtection="0"/>
    <xf numFmtId="268" fontId="328" fillId="0" borderId="0" applyFont="0" applyFill="0" applyBorder="0" applyAlignment="0" applyProtection="0">
      <alignment vertical="center"/>
    </xf>
    <xf numFmtId="297" fontId="90" fillId="0" borderId="0" applyFont="0" applyFill="0" applyBorder="0" applyAlignment="0" applyProtection="0"/>
    <xf numFmtId="0" fontId="402" fillId="0" borderId="0">
      <alignment vertical="center"/>
    </xf>
    <xf numFmtId="0" fontId="350" fillId="80" borderId="0" applyNumberFormat="0" applyBorder="0" applyAlignment="0" applyProtection="0"/>
    <xf numFmtId="0" fontId="350" fillId="83" borderId="0" applyNumberFormat="0" applyBorder="0" applyAlignment="0" applyProtection="0"/>
    <xf numFmtId="0" fontId="350" fillId="85" borderId="0" applyNumberFormat="0" applyBorder="0" applyAlignment="0" applyProtection="0"/>
    <xf numFmtId="0" fontId="350" fillId="80" borderId="0" applyNumberFormat="0" applyBorder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0" fontId="350" fillId="83" borderId="0" applyNumberFormat="0" applyBorder="0" applyAlignment="0" applyProtection="0"/>
    <xf numFmtId="298" fontId="122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0" fontId="127" fillId="0" borderId="0"/>
    <xf numFmtId="298" fontId="122" fillId="0" borderId="0" applyFont="0" applyFill="0" applyBorder="0" applyAlignment="0" applyProtection="0"/>
    <xf numFmtId="0" fontId="350" fillId="84" borderId="0" applyNumberFormat="0" applyBorder="0" applyAlignment="0" applyProtection="0"/>
    <xf numFmtId="0" fontId="350" fillId="80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80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79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79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0" fontId="350" fillId="83" borderId="0" applyNumberFormat="0" applyBorder="0" applyAlignment="0" applyProtection="0"/>
    <xf numFmtId="0" fontId="90" fillId="0" borderId="0"/>
    <xf numFmtId="0" fontId="350" fillId="84" borderId="0" applyNumberFormat="0" applyBorder="0" applyAlignment="0" applyProtection="0"/>
    <xf numFmtId="0" fontId="350" fillId="80" borderId="0" applyNumberFormat="0" applyBorder="0" applyAlignment="0" applyProtection="0"/>
    <xf numFmtId="202" fontId="435" fillId="0" borderId="0" applyFont="0" applyFill="0" applyBorder="0" applyAlignment="0" applyProtection="0"/>
    <xf numFmtId="0" fontId="350" fillId="83" borderId="0" applyNumberFormat="0" applyBorder="0" applyAlignment="0" applyProtection="0"/>
    <xf numFmtId="0" fontId="127" fillId="0" borderId="0"/>
    <xf numFmtId="0" fontId="350" fillId="80" borderId="0" applyNumberFormat="0" applyBorder="0" applyAlignment="0" applyProtection="0"/>
    <xf numFmtId="205" fontId="435" fillId="0" borderId="0" applyFont="0" applyFill="0" applyBorder="0" applyAlignment="0" applyProtection="0"/>
    <xf numFmtId="0" fontId="90" fillId="0" borderId="0"/>
    <xf numFmtId="298" fontId="122" fillId="0" borderId="0" applyFont="0" applyFill="0" applyBorder="0" applyAlignment="0" applyProtection="0"/>
    <xf numFmtId="0" fontId="350" fillId="82" borderId="0" applyNumberFormat="0" applyBorder="0" applyAlignment="0" applyProtection="0"/>
    <xf numFmtId="0" fontId="90" fillId="0" borderId="0"/>
    <xf numFmtId="268" fontId="212" fillId="0" borderId="0" applyFont="0" applyFill="0" applyBorder="0" applyAlignment="0" applyProtection="0">
      <alignment vertical="center"/>
    </xf>
    <xf numFmtId="0" fontId="350" fillId="80" borderId="0" applyNumberFormat="0" applyBorder="0" applyAlignment="0" applyProtection="0"/>
    <xf numFmtId="0" fontId="350" fillId="82" borderId="0" applyNumberFormat="0" applyBorder="0" applyAlignment="0" applyProtection="0"/>
    <xf numFmtId="298" fontId="122" fillId="0" borderId="0" applyFont="0" applyFill="0" applyBorder="0" applyAlignment="0" applyProtection="0"/>
    <xf numFmtId="0" fontId="90" fillId="0" borderId="0"/>
    <xf numFmtId="0" fontId="350" fillId="83" borderId="0" applyNumberFormat="0" applyBorder="0" applyAlignment="0" applyProtection="0"/>
    <xf numFmtId="0" fontId="350" fillId="79" borderId="0" applyNumberFormat="0" applyBorder="0" applyAlignment="0" applyProtection="0"/>
    <xf numFmtId="0" fontId="1" fillId="21" borderId="0" applyNumberFormat="0" applyBorder="0" applyAlignment="0" applyProtection="0">
      <alignment vertical="center"/>
    </xf>
    <xf numFmtId="297" fontId="90" fillId="0" borderId="0" applyFont="0" applyFill="0" applyBorder="0" applyAlignment="0" applyProtection="0"/>
    <xf numFmtId="0" fontId="350" fillId="84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5" borderId="0" applyNumberFormat="0" applyBorder="0" applyAlignment="0" applyProtection="0"/>
    <xf numFmtId="0" fontId="350" fillId="85" borderId="0" applyNumberFormat="0" applyBorder="0" applyAlignment="0" applyProtection="0"/>
    <xf numFmtId="0" fontId="350" fillId="82" borderId="0" applyNumberFormat="0" applyBorder="0" applyAlignment="0" applyProtection="0"/>
    <xf numFmtId="0" fontId="350" fillId="83" borderId="0" applyNumberFormat="0" applyBorder="0" applyAlignment="0" applyProtection="0"/>
    <xf numFmtId="0" fontId="350" fillId="80" borderId="0" applyNumberFormat="0" applyBorder="0" applyAlignment="0" applyProtection="0"/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5" borderId="0" applyNumberFormat="0" applyBorder="0" applyAlignment="0" applyProtection="0"/>
    <xf numFmtId="297" fontId="90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127" fillId="0" borderId="0"/>
    <xf numFmtId="203" fontId="435" fillId="0" borderId="0" applyFont="0" applyFill="0" applyBorder="0" applyAlignment="0" applyProtection="0"/>
    <xf numFmtId="0" fontId="350" fillId="80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2" borderId="0" applyNumberFormat="0" applyBorder="0" applyAlignment="0" applyProtection="0"/>
    <xf numFmtId="0" fontId="90" fillId="0" borderId="0"/>
    <xf numFmtId="0" fontId="350" fillId="85" borderId="0" applyNumberFormat="0" applyBorder="0" applyAlignment="0" applyProtection="0"/>
    <xf numFmtId="0" fontId="350" fillId="80" borderId="0" applyNumberFormat="0" applyBorder="0" applyAlignment="0" applyProtection="0"/>
    <xf numFmtId="0" fontId="350" fillId="80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4" borderId="0" applyNumberFormat="0" applyBorder="0" applyAlignment="0" applyProtection="0"/>
    <xf numFmtId="0" fontId="350" fillId="79" borderId="0" applyNumberFormat="0" applyBorder="0" applyAlignment="0" applyProtection="0"/>
    <xf numFmtId="0" fontId="350" fillId="82" borderId="0" applyNumberFormat="0" applyBorder="0" applyAlignment="0" applyProtection="0"/>
    <xf numFmtId="0" fontId="90" fillId="0" borderId="0"/>
    <xf numFmtId="205" fontId="435" fillId="0" borderId="0" applyFont="0" applyFill="0" applyBorder="0" applyAlignment="0" applyProtection="0"/>
    <xf numFmtId="0" fontId="350" fillId="83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0" borderId="0" applyNumberFormat="0" applyBorder="0" applyAlignment="0" applyProtection="0"/>
    <xf numFmtId="0" fontId="350" fillId="83" borderId="0" applyNumberFormat="0" applyBorder="0" applyAlignment="0" applyProtection="0"/>
    <xf numFmtId="298" fontId="122" fillId="0" borderId="0" applyFont="0" applyFill="0" applyBorder="0" applyAlignment="0" applyProtection="0"/>
    <xf numFmtId="0" fontId="127" fillId="0" borderId="0"/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0" fontId="350" fillId="82" borderId="0" applyNumberFormat="0" applyBorder="0" applyAlignment="0" applyProtection="0"/>
    <xf numFmtId="0" fontId="350" fillId="83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3" borderId="0" applyNumberFormat="0" applyBorder="0" applyAlignment="0" applyProtection="0"/>
    <xf numFmtId="0" fontId="350" fillId="84" borderId="0" applyNumberFormat="0" applyBorder="0" applyAlignment="0" applyProtection="0"/>
    <xf numFmtId="297" fontId="90" fillId="0" borderId="0" applyFont="0" applyFill="0" applyBorder="0" applyAlignment="0" applyProtection="0"/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350" fillId="80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4" borderId="0" applyNumberFormat="0" applyBorder="0" applyAlignment="0" applyProtection="0"/>
    <xf numFmtId="0" fontId="90" fillId="0" borderId="0"/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0" fontId="127" fillId="0" borderId="0"/>
    <xf numFmtId="0" fontId="350" fillId="79" borderId="0" applyNumberFormat="0" applyBorder="0" applyAlignment="0" applyProtection="0"/>
    <xf numFmtId="0" fontId="90" fillId="0" borderId="0"/>
    <xf numFmtId="0" fontId="350" fillId="80" borderId="0" applyNumberFormat="0" applyBorder="0" applyAlignment="0" applyProtection="0"/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0" fontId="127" fillId="0" borderId="0"/>
    <xf numFmtId="297" fontId="90" fillId="0" borderId="0" applyFont="0" applyFill="0" applyBorder="0" applyAlignment="0" applyProtection="0"/>
    <xf numFmtId="0" fontId="350" fillId="80" borderId="0" applyNumberFormat="0" applyBorder="0" applyAlignment="0" applyProtection="0"/>
    <xf numFmtId="0" fontId="350" fillId="82" borderId="0" applyNumberFormat="0" applyBorder="0" applyAlignment="0" applyProtection="0"/>
    <xf numFmtId="0" fontId="350" fillId="79" borderId="0" applyNumberFormat="0" applyBorder="0" applyAlignment="0" applyProtection="0"/>
    <xf numFmtId="297" fontId="90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350" fillId="83" borderId="0" applyNumberFormat="0" applyBorder="0" applyAlignment="0" applyProtection="0"/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245" fontId="127" fillId="0" borderId="0"/>
    <xf numFmtId="297" fontId="90" fillId="0" borderId="0" applyFont="0" applyFill="0" applyBorder="0" applyAlignment="0" applyProtection="0"/>
    <xf numFmtId="9" fontId="212" fillId="0" borderId="0" applyFont="0" applyFill="0" applyBorder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0" fontId="350" fillId="85" borderId="0" applyNumberFormat="0" applyBorder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0" fontId="350" fillId="82" borderId="0" applyNumberFormat="0" applyBorder="0" applyAlignment="0" applyProtection="0"/>
    <xf numFmtId="297" fontId="90" fillId="0" borderId="0" applyFont="0" applyFill="0" applyBorder="0" applyAlignment="0" applyProtection="0"/>
    <xf numFmtId="202" fontId="435" fillId="0" borderId="0" applyFont="0" applyFill="0" applyBorder="0" applyAlignment="0" applyProtection="0"/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297" fontId="90" fillId="0" borderId="0" applyFont="0" applyFill="0" applyBorder="0" applyAlignment="0" applyProtection="0"/>
    <xf numFmtId="0" fontId="90" fillId="0" borderId="0"/>
    <xf numFmtId="0" fontId="127" fillId="0" borderId="0"/>
    <xf numFmtId="0" fontId="90" fillId="0" borderId="0"/>
    <xf numFmtId="0" fontId="127" fillId="0" borderId="0"/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0" fontId="350" fillId="85" borderId="0" applyNumberFormat="0" applyBorder="0" applyAlignment="0" applyProtection="0"/>
    <xf numFmtId="298" fontId="122" fillId="0" borderId="0" applyFont="0" applyFill="0" applyBorder="0" applyAlignment="0" applyProtection="0"/>
    <xf numFmtId="9" fontId="21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205" fontId="435" fillId="0" borderId="0" applyFont="0" applyFill="0" applyBorder="0" applyAlignment="0" applyProtection="0"/>
    <xf numFmtId="0" fontId="127" fillId="0" borderId="0"/>
    <xf numFmtId="0" fontId="350" fillId="79" borderId="0" applyNumberFormat="0" applyBorder="0" applyAlignment="0" applyProtection="0"/>
    <xf numFmtId="0" fontId="350" fillId="82" borderId="0" applyNumberFormat="0" applyBorder="0" applyAlignment="0" applyProtection="0"/>
    <xf numFmtId="205" fontId="435" fillId="0" borderId="0" applyFont="0" applyFill="0" applyBorder="0" applyAlignment="0" applyProtection="0"/>
    <xf numFmtId="0" fontId="90" fillId="0" borderId="0"/>
    <xf numFmtId="0" fontId="350" fillId="84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83" borderId="0" applyNumberFormat="0" applyBorder="0" applyAlignment="0" applyProtection="0"/>
    <xf numFmtId="297" fontId="90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350" fillId="79" borderId="0" applyNumberFormat="0" applyBorder="0" applyAlignment="0" applyProtection="0"/>
    <xf numFmtId="298" fontId="122" fillId="0" borderId="0" applyFont="0" applyFill="0" applyBorder="0" applyAlignment="0" applyProtection="0"/>
    <xf numFmtId="245" fontId="127" fillId="0" borderId="0"/>
    <xf numFmtId="9" fontId="212" fillId="0" borderId="0" applyFont="0" applyFill="0" applyBorder="0" applyAlignment="0" applyProtection="0">
      <alignment vertical="center"/>
    </xf>
    <xf numFmtId="0" fontId="90" fillId="0" borderId="0"/>
    <xf numFmtId="9" fontId="212" fillId="0" borderId="0" applyFont="0" applyFill="0" applyBorder="0" applyAlignment="0" applyProtection="0">
      <alignment vertical="center"/>
    </xf>
    <xf numFmtId="0" fontId="350" fillId="85" borderId="0" applyNumberFormat="0" applyBorder="0" applyAlignment="0" applyProtection="0"/>
    <xf numFmtId="0" fontId="350" fillId="80" borderId="0" applyNumberFormat="0" applyBorder="0" applyAlignment="0" applyProtection="0"/>
    <xf numFmtId="0" fontId="350" fillId="79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83" borderId="0" applyNumberFormat="0" applyBorder="0" applyAlignment="0" applyProtection="0"/>
    <xf numFmtId="0" fontId="350" fillId="83" borderId="0" applyNumberFormat="0" applyBorder="0" applyAlignment="0" applyProtection="0"/>
    <xf numFmtId="245" fontId="127" fillId="0" borderId="0"/>
    <xf numFmtId="0" fontId="350" fillId="84" borderId="0" applyNumberFormat="0" applyBorder="0" applyAlignment="0" applyProtection="0"/>
    <xf numFmtId="0" fontId="350" fillId="82" borderId="0" applyNumberFormat="0" applyBorder="0" applyAlignment="0" applyProtection="0"/>
    <xf numFmtId="0" fontId="350" fillId="80" borderId="0" applyNumberFormat="0" applyBorder="0" applyAlignment="0" applyProtection="0"/>
    <xf numFmtId="0" fontId="127" fillId="0" borderId="0"/>
    <xf numFmtId="0" fontId="350" fillId="83" borderId="0" applyNumberFormat="0" applyBorder="0" applyAlignment="0" applyProtection="0"/>
    <xf numFmtId="298" fontId="122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90" fillId="0" borderId="0"/>
    <xf numFmtId="0" fontId="127" fillId="0" borderId="0"/>
    <xf numFmtId="0" fontId="350" fillId="80" borderId="0" applyNumberFormat="0" applyBorder="0" applyAlignment="0" applyProtection="0"/>
    <xf numFmtId="297" fontId="90" fillId="0" borderId="0" applyFont="0" applyFill="0" applyBorder="0" applyAlignment="0" applyProtection="0"/>
    <xf numFmtId="0" fontId="90" fillId="0" borderId="0"/>
    <xf numFmtId="297" fontId="90" fillId="0" borderId="0" applyFont="0" applyFill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80" borderId="0" applyNumberFormat="0" applyBorder="0" applyAlignment="0" applyProtection="0"/>
    <xf numFmtId="0" fontId="350" fillId="79" borderId="0" applyNumberFormat="0" applyBorder="0" applyAlignment="0" applyProtection="0"/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127" fillId="0" borderId="0"/>
    <xf numFmtId="0" fontId="350" fillId="84" borderId="0" applyNumberFormat="0" applyBorder="0" applyAlignment="0" applyProtection="0"/>
    <xf numFmtId="0" fontId="350" fillId="85" borderId="0" applyNumberFormat="0" applyBorder="0" applyAlignment="0" applyProtection="0"/>
    <xf numFmtId="0" fontId="350" fillId="79" borderId="0" applyNumberFormat="0" applyBorder="0" applyAlignment="0" applyProtection="0"/>
    <xf numFmtId="205" fontId="435" fillId="0" borderId="0" applyFont="0" applyFill="0" applyBorder="0" applyAlignment="0" applyProtection="0"/>
    <xf numFmtId="0" fontId="350" fillId="85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5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5" borderId="0" applyNumberFormat="0" applyBorder="0" applyAlignment="0" applyProtection="0"/>
    <xf numFmtId="0" fontId="350" fillId="82" borderId="0" applyNumberFormat="0" applyBorder="0" applyAlignment="0" applyProtection="0"/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0" fontId="350" fillId="82" borderId="0" applyNumberFormat="0" applyBorder="0" applyAlignment="0" applyProtection="0"/>
    <xf numFmtId="0" fontId="350" fillId="79" borderId="0" applyNumberFormat="0" applyBorder="0" applyAlignment="0" applyProtection="0"/>
    <xf numFmtId="0" fontId="1" fillId="0" borderId="0">
      <alignment vertical="center"/>
    </xf>
    <xf numFmtId="0" fontId="127" fillId="0" borderId="0"/>
    <xf numFmtId="0" fontId="350" fillId="79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90" fillId="0" borderId="0"/>
    <xf numFmtId="0" fontId="350" fillId="82" borderId="0" applyNumberFormat="0" applyBorder="0" applyAlignment="0" applyProtection="0"/>
    <xf numFmtId="0" fontId="350" fillId="84" borderId="0" applyNumberFormat="0" applyBorder="0" applyAlignment="0" applyProtection="0"/>
    <xf numFmtId="0" fontId="350" fillId="82" borderId="0" applyNumberFormat="0" applyBorder="0" applyAlignment="0" applyProtection="0"/>
    <xf numFmtId="0" fontId="350" fillId="79" borderId="0" applyNumberFormat="0" applyBorder="0" applyAlignment="0" applyProtection="0"/>
    <xf numFmtId="0" fontId="127" fillId="0" borderId="0"/>
    <xf numFmtId="0" fontId="90" fillId="0" borderId="0"/>
    <xf numFmtId="0" fontId="90" fillId="0" borderId="0"/>
    <xf numFmtId="297" fontId="90" fillId="0" borderId="0" applyFont="0" applyFill="0" applyBorder="0" applyAlignment="0" applyProtection="0"/>
    <xf numFmtId="245" fontId="94" fillId="0" borderId="0"/>
    <xf numFmtId="0" fontId="350" fillId="80" borderId="0" applyNumberFormat="0" applyBorder="0" applyAlignment="0" applyProtection="0"/>
    <xf numFmtId="0" fontId="350" fillId="79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9" fontId="402" fillId="0" borderId="0" applyFont="0" applyFill="0" applyBorder="0" applyAlignment="0" applyProtection="0">
      <alignment vertical="center"/>
    </xf>
    <xf numFmtId="9" fontId="212" fillId="0" borderId="0" applyFont="0" applyFill="0" applyBorder="0" applyAlignment="0" applyProtection="0">
      <alignment vertical="center"/>
    </xf>
    <xf numFmtId="297" fontId="90" fillId="0" borderId="0" applyFont="0" applyFill="0" applyBorder="0" applyAlignment="0" applyProtection="0"/>
    <xf numFmtId="0" fontId="350" fillId="79" borderId="0" applyNumberFormat="0" applyBorder="0" applyAlignment="0" applyProtection="0"/>
    <xf numFmtId="245" fontId="127" fillId="0" borderId="0"/>
    <xf numFmtId="298" fontId="122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2" borderId="0" applyNumberFormat="0" applyBorder="0" applyAlignment="0" applyProtection="0"/>
    <xf numFmtId="298" fontId="122" fillId="0" borderId="0" applyFont="0" applyFill="0" applyBorder="0" applyAlignment="0" applyProtection="0"/>
    <xf numFmtId="0" fontId="90" fillId="0" borderId="0"/>
    <xf numFmtId="0" fontId="90" fillId="0" borderId="0"/>
    <xf numFmtId="0" fontId="350" fillId="85" borderId="0" applyNumberFormat="0" applyBorder="0" applyAlignment="0" applyProtection="0"/>
    <xf numFmtId="203" fontId="435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79" borderId="0" applyNumberFormat="0" applyBorder="0" applyAlignment="0" applyProtection="0"/>
    <xf numFmtId="0" fontId="127" fillId="0" borderId="0"/>
    <xf numFmtId="298" fontId="122" fillId="0" borderId="0" applyFont="0" applyFill="0" applyBorder="0" applyAlignment="0" applyProtection="0"/>
    <xf numFmtId="0" fontId="350" fillId="79" borderId="0" applyNumberFormat="0" applyBorder="0" applyAlignment="0" applyProtection="0"/>
    <xf numFmtId="0" fontId="350" fillId="79" borderId="0" applyNumberFormat="0" applyBorder="0" applyAlignment="0" applyProtection="0"/>
    <xf numFmtId="0" fontId="350" fillId="85" borderId="0" applyNumberFormat="0" applyBorder="0" applyAlignment="0" applyProtection="0"/>
    <xf numFmtId="0" fontId="127" fillId="0" borderId="0"/>
    <xf numFmtId="0" fontId="90" fillId="0" borderId="0"/>
    <xf numFmtId="298" fontId="122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350" fillId="85" borderId="0" applyNumberFormat="0" applyBorder="0" applyAlignment="0" applyProtection="0"/>
    <xf numFmtId="245" fontId="94" fillId="0" borderId="0"/>
    <xf numFmtId="0" fontId="350" fillId="80" borderId="0" applyNumberFormat="0" applyBorder="0" applyAlignment="0" applyProtection="0"/>
    <xf numFmtId="298" fontId="122" fillId="0" borderId="0" applyFont="0" applyFill="0" applyBorder="0" applyAlignment="0" applyProtection="0"/>
    <xf numFmtId="0" fontId="127" fillId="0" borderId="0"/>
    <xf numFmtId="0" fontId="350" fillId="84" borderId="0" applyNumberFormat="0" applyBorder="0" applyAlignment="0" applyProtection="0"/>
    <xf numFmtId="0" fontId="90" fillId="0" borderId="0"/>
    <xf numFmtId="0" fontId="90" fillId="0" borderId="0"/>
    <xf numFmtId="233" fontId="435" fillId="0" borderId="0" applyFont="0" applyFill="0" applyBorder="0" applyAlignment="0" applyProtection="0"/>
    <xf numFmtId="0" fontId="350" fillId="85" borderId="0" applyNumberFormat="0" applyBorder="0" applyAlignment="0" applyProtection="0"/>
    <xf numFmtId="204" fontId="435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350" fillId="79" borderId="0" applyNumberFormat="0" applyBorder="0" applyAlignment="0" applyProtection="0"/>
    <xf numFmtId="0" fontId="350" fillId="82" borderId="0" applyNumberFormat="0" applyBorder="0" applyAlignment="0" applyProtection="0"/>
    <xf numFmtId="298" fontId="122" fillId="0" borderId="0" applyFont="0" applyFill="0" applyBorder="0" applyAlignment="0" applyProtection="0"/>
    <xf numFmtId="0" fontId="1" fillId="0" borderId="0">
      <alignment vertical="center"/>
    </xf>
    <xf numFmtId="0" fontId="127" fillId="0" borderId="0"/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5" borderId="0" applyNumberFormat="0" applyBorder="0" applyAlignment="0" applyProtection="0"/>
    <xf numFmtId="0" fontId="350" fillId="84" borderId="0" applyNumberFormat="0" applyBorder="0" applyAlignment="0" applyProtection="0"/>
    <xf numFmtId="0" fontId="90" fillId="0" borderId="0"/>
    <xf numFmtId="0" fontId="350" fillId="83" borderId="0" applyNumberFormat="0" applyBorder="0" applyAlignment="0" applyProtection="0"/>
    <xf numFmtId="0" fontId="350" fillId="85" borderId="0" applyNumberFormat="0" applyBorder="0" applyAlignment="0" applyProtection="0"/>
    <xf numFmtId="0" fontId="350" fillId="79" borderId="0" applyNumberFormat="0" applyBorder="0" applyAlignment="0" applyProtection="0"/>
    <xf numFmtId="0" fontId="90" fillId="0" borderId="0"/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298" fontId="122" fillId="0" borderId="0" applyFont="0" applyFill="0" applyBorder="0" applyAlignment="0" applyProtection="0"/>
    <xf numFmtId="0" fontId="90" fillId="0" borderId="0"/>
    <xf numFmtId="0" fontId="350" fillId="83" borderId="0" applyNumberFormat="0" applyBorder="0" applyAlignment="0" applyProtection="0"/>
    <xf numFmtId="0" fontId="350" fillId="79" borderId="0" applyNumberFormat="0" applyBorder="0" applyAlignment="0" applyProtection="0"/>
    <xf numFmtId="0" fontId="350" fillId="83" borderId="0" applyNumberFormat="0" applyBorder="0" applyAlignment="0" applyProtection="0"/>
    <xf numFmtId="298" fontId="122" fillId="0" borderId="0" applyFont="0" applyFill="0" applyBorder="0" applyAlignment="0" applyProtection="0"/>
    <xf numFmtId="0" fontId="90" fillId="0" borderId="0"/>
    <xf numFmtId="0" fontId="350" fillId="79" borderId="0" applyNumberFormat="0" applyBorder="0" applyAlignment="0" applyProtection="0"/>
    <xf numFmtId="0" fontId="350" fillId="83" borderId="0" applyNumberFormat="0" applyBorder="0" applyAlignment="0" applyProtection="0"/>
    <xf numFmtId="0" fontId="90" fillId="0" borderId="0"/>
    <xf numFmtId="297" fontId="90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5" borderId="0" applyNumberFormat="0" applyBorder="0" applyAlignment="0" applyProtection="0"/>
    <xf numFmtId="0" fontId="350" fillId="82" borderId="0" applyNumberFormat="0" applyBorder="0" applyAlignment="0" applyProtection="0"/>
    <xf numFmtId="0" fontId="350" fillId="84" borderId="0" applyNumberFormat="0" applyBorder="0" applyAlignment="0" applyProtection="0"/>
    <xf numFmtId="232" fontId="435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350" fillId="79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80" borderId="0" applyNumberFormat="0" applyBorder="0" applyAlignment="0" applyProtection="0"/>
    <xf numFmtId="0" fontId="127" fillId="0" borderId="0"/>
    <xf numFmtId="0" fontId="90" fillId="0" borderId="0"/>
    <xf numFmtId="0" fontId="350" fillId="84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127" fillId="0" borderId="0"/>
    <xf numFmtId="9" fontId="212" fillId="0" borderId="0" applyFont="0" applyFill="0" applyBorder="0" applyAlignment="0" applyProtection="0">
      <alignment vertical="center"/>
    </xf>
    <xf numFmtId="0" fontId="350" fillId="85" borderId="0" applyNumberFormat="0" applyBorder="0" applyAlignment="0" applyProtection="0"/>
    <xf numFmtId="0" fontId="350" fillId="84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0" fontId="350" fillId="83" borderId="0" applyNumberFormat="0" applyBorder="0" applyAlignment="0" applyProtection="0"/>
    <xf numFmtId="205" fontId="435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350" fillId="84" borderId="0" applyNumberFormat="0" applyBorder="0" applyAlignment="0" applyProtection="0"/>
    <xf numFmtId="0" fontId="350" fillId="82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4" borderId="0" applyNumberFormat="0" applyBorder="0" applyAlignment="0" applyProtection="0"/>
    <xf numFmtId="0" fontId="350" fillId="85" borderId="0" applyNumberFormat="0" applyBorder="0" applyAlignment="0" applyProtection="0"/>
    <xf numFmtId="0" fontId="350" fillId="84" borderId="0" applyNumberFormat="0" applyBorder="0" applyAlignment="0" applyProtection="0"/>
    <xf numFmtId="0" fontId="90" fillId="0" borderId="0"/>
    <xf numFmtId="0" fontId="127" fillId="0" borderId="0"/>
    <xf numFmtId="0" fontId="90" fillId="0" borderId="0"/>
    <xf numFmtId="9" fontId="212" fillId="0" borderId="0" applyFont="0" applyFill="0" applyBorder="0" applyAlignment="0" applyProtection="0">
      <alignment vertical="center"/>
    </xf>
    <xf numFmtId="298" fontId="122" fillId="0" borderId="0" applyFont="0" applyFill="0" applyBorder="0" applyAlignment="0" applyProtection="0"/>
    <xf numFmtId="0" fontId="127" fillId="0" borderId="0"/>
    <xf numFmtId="0" fontId="350" fillId="83" borderId="0" applyNumberFormat="0" applyBorder="0" applyAlignment="0" applyProtection="0"/>
    <xf numFmtId="0" fontId="90" fillId="0" borderId="0"/>
    <xf numFmtId="0" fontId="127" fillId="0" borderId="0"/>
    <xf numFmtId="0" fontId="127" fillId="0" borderId="0"/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0" fontId="350" fillId="80" borderId="0" applyNumberFormat="0" applyBorder="0" applyAlignment="0" applyProtection="0"/>
    <xf numFmtId="0" fontId="350" fillId="82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2" borderId="0" applyNumberFormat="0" applyBorder="0" applyAlignment="0" applyProtection="0"/>
    <xf numFmtId="0" fontId="350" fillId="82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0" borderId="0" applyNumberFormat="0" applyBorder="0" applyAlignment="0" applyProtection="0"/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0" fontId="350" fillId="79" borderId="0" applyNumberFormat="0" applyBorder="0" applyAlignment="0" applyProtection="0"/>
    <xf numFmtId="0" fontId="350" fillId="82" borderId="0" applyNumberFormat="0" applyBorder="0" applyAlignment="0" applyProtection="0"/>
    <xf numFmtId="0" fontId="350" fillId="82" borderId="0" applyNumberFormat="0" applyBorder="0" applyAlignment="0" applyProtection="0"/>
    <xf numFmtId="245" fontId="94" fillId="0" borderId="0"/>
    <xf numFmtId="0" fontId="350" fillId="83" borderId="0" applyNumberFormat="0" applyBorder="0" applyAlignment="0" applyProtection="0"/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0" borderId="0" applyNumberFormat="0" applyBorder="0" applyAlignment="0" applyProtection="0"/>
    <xf numFmtId="233" fontId="435" fillId="0" borderId="0" applyFont="0" applyFill="0" applyBorder="0" applyAlignment="0" applyProtection="0"/>
    <xf numFmtId="0" fontId="350" fillId="82" borderId="0" applyNumberFormat="0" applyBorder="0" applyAlignment="0" applyProtection="0"/>
    <xf numFmtId="0" fontId="127" fillId="0" borderId="0"/>
    <xf numFmtId="0" fontId="350" fillId="80" borderId="0" applyNumberFormat="0" applyBorder="0" applyAlignment="0" applyProtection="0"/>
    <xf numFmtId="204" fontId="435" fillId="0" borderId="0" applyFont="0" applyFill="0" applyBorder="0" applyAlignment="0" applyProtection="0"/>
    <xf numFmtId="203" fontId="435" fillId="0" borderId="0" applyFont="0" applyFill="0" applyBorder="0" applyAlignment="0" applyProtection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0" fontId="350" fillId="85" borderId="0" applyNumberFormat="0" applyBorder="0" applyAlignment="0" applyProtection="0"/>
    <xf numFmtId="0" fontId="350" fillId="85" borderId="0" applyNumberFormat="0" applyBorder="0" applyAlignment="0" applyProtection="0"/>
    <xf numFmtId="0" fontId="350" fillId="84" borderId="0" applyNumberFormat="0" applyBorder="0" applyAlignment="0" applyProtection="0"/>
    <xf numFmtId="0" fontId="90" fillId="0" borderId="0"/>
    <xf numFmtId="0" fontId="127" fillId="0" borderId="0"/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297" fontId="90" fillId="0" borderId="0" applyFont="0" applyFill="0" applyBorder="0" applyAlignment="0" applyProtection="0"/>
    <xf numFmtId="0" fontId="90" fillId="0" borderId="0"/>
    <xf numFmtId="9" fontId="9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3" borderId="0" applyNumberFormat="0" applyBorder="0" applyAlignment="0" applyProtection="0"/>
    <xf numFmtId="0" fontId="127" fillId="0" borderId="0"/>
    <xf numFmtId="0" fontId="350" fillId="83" borderId="0" applyNumberFormat="0" applyBorder="0" applyAlignment="0" applyProtection="0"/>
    <xf numFmtId="0" fontId="350" fillId="84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82" borderId="0" applyNumberFormat="0" applyBorder="0" applyAlignment="0" applyProtection="0"/>
    <xf numFmtId="0" fontId="127" fillId="0" borderId="0"/>
    <xf numFmtId="0" fontId="127" fillId="0" borderId="0"/>
    <xf numFmtId="0" fontId="127" fillId="0" borderId="0"/>
    <xf numFmtId="0" fontId="350" fillId="79" borderId="0" applyNumberFormat="0" applyBorder="0" applyAlignment="0" applyProtection="0"/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350" fillId="85" borderId="0" applyNumberFormat="0" applyBorder="0" applyAlignment="0" applyProtection="0"/>
    <xf numFmtId="0" fontId="350" fillId="80" borderId="0" applyNumberFormat="0" applyBorder="0" applyAlignment="0" applyProtection="0"/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0" fontId="350" fillId="83" borderId="0" applyNumberFormat="0" applyBorder="0" applyAlignment="0" applyProtection="0"/>
    <xf numFmtId="0" fontId="350" fillId="80" borderId="0" applyNumberFormat="0" applyBorder="0" applyAlignment="0" applyProtection="0"/>
    <xf numFmtId="0" fontId="350" fillId="84" borderId="0" applyNumberFormat="0" applyBorder="0" applyAlignment="0" applyProtection="0"/>
    <xf numFmtId="0" fontId="127" fillId="0" borderId="0"/>
    <xf numFmtId="0" fontId="350" fillId="82" borderId="0" applyNumberFormat="0" applyBorder="0" applyAlignment="0" applyProtection="0"/>
    <xf numFmtId="0" fontId="127" fillId="0" borderId="0"/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127" fillId="0" borderId="0"/>
    <xf numFmtId="0" fontId="1" fillId="16" borderId="0" applyNumberFormat="0" applyBorder="0" applyAlignment="0" applyProtection="0">
      <alignment vertical="center"/>
    </xf>
    <xf numFmtId="245" fontId="127" fillId="0" borderId="0"/>
    <xf numFmtId="245" fontId="137" fillId="6" borderId="7" applyNumberFormat="0" applyFont="0" applyBorder="0" applyAlignment="0">
      <alignment horizontal="center"/>
      <protection locked="0"/>
    </xf>
    <xf numFmtId="0" fontId="350" fillId="80" borderId="0" applyNumberFormat="0" applyBorder="0" applyAlignment="0" applyProtection="0"/>
    <xf numFmtId="298" fontId="122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350" fillId="84" borderId="0" applyNumberFormat="0" applyBorder="0" applyAlignment="0" applyProtection="0"/>
    <xf numFmtId="0" fontId="127" fillId="0" borderId="0"/>
    <xf numFmtId="0" fontId="350" fillId="80" borderId="0" applyNumberFormat="0" applyBorder="0" applyAlignment="0" applyProtection="0"/>
    <xf numFmtId="297" fontId="90" fillId="0" borderId="0" applyFont="0" applyFill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0" fontId="350" fillId="80" borderId="0" applyNumberFormat="0" applyBorder="0" applyAlignment="0" applyProtection="0"/>
    <xf numFmtId="203" fontId="435" fillId="0" borderId="0" applyFont="0" applyFill="0" applyBorder="0" applyAlignment="0" applyProtection="0"/>
    <xf numFmtId="0" fontId="127" fillId="0" borderId="0"/>
    <xf numFmtId="0" fontId="350" fillId="80" borderId="0" applyNumberFormat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0" fontId="350" fillId="84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4" borderId="0" applyNumberFormat="0" applyBorder="0" applyAlignment="0" applyProtection="0"/>
    <xf numFmtId="0" fontId="90" fillId="0" borderId="0"/>
    <xf numFmtId="9" fontId="212" fillId="0" borderId="0" applyFont="0" applyFill="0" applyBorder="0" applyAlignment="0" applyProtection="0">
      <alignment vertical="center"/>
    </xf>
    <xf numFmtId="297" fontId="90" fillId="0" borderId="0" applyFont="0" applyFill="0" applyBorder="0" applyAlignment="0" applyProtection="0"/>
    <xf numFmtId="297" fontId="90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350" fillId="84" borderId="0" applyNumberFormat="0" applyBorder="0" applyAlignment="0" applyProtection="0"/>
    <xf numFmtId="0" fontId="350" fillId="84" borderId="0" applyNumberFormat="0" applyBorder="0" applyAlignment="0" applyProtection="0"/>
    <xf numFmtId="0" fontId="90" fillId="0" borderId="0"/>
    <xf numFmtId="0" fontId="350" fillId="82" borderId="0" applyNumberFormat="0" applyBorder="0" applyAlignment="0" applyProtection="0"/>
    <xf numFmtId="0" fontId="90" fillId="0" borderId="0"/>
    <xf numFmtId="0" fontId="127" fillId="0" borderId="0"/>
    <xf numFmtId="0" fontId="350" fillId="80" borderId="0" applyNumberFormat="0" applyBorder="0" applyAlignment="0" applyProtection="0"/>
    <xf numFmtId="0" fontId="350" fillId="85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98" fontId="122" fillId="0" borderId="0" applyFont="0" applyFill="0" applyBorder="0" applyAlignment="0" applyProtection="0"/>
    <xf numFmtId="0" fontId="350" fillId="82" borderId="0" applyNumberFormat="0" applyBorder="0" applyAlignment="0" applyProtection="0"/>
    <xf numFmtId="297" fontId="90" fillId="0" borderId="0" applyFont="0" applyFill="0" applyBorder="0" applyAlignment="0" applyProtection="0"/>
    <xf numFmtId="3" fontId="330" fillId="0" borderId="3"/>
    <xf numFmtId="298" fontId="122" fillId="0" borderId="0" applyFont="0" applyFill="0" applyBorder="0" applyAlignment="0" applyProtection="0"/>
    <xf numFmtId="0" fontId="350" fillId="79" borderId="0" applyNumberFormat="0" applyBorder="0" applyAlignment="0" applyProtection="0"/>
    <xf numFmtId="0" fontId="90" fillId="0" borderId="0"/>
    <xf numFmtId="0" fontId="90" fillId="0" borderId="0"/>
    <xf numFmtId="0" fontId="127" fillId="0" borderId="0"/>
    <xf numFmtId="297" fontId="90" fillId="0" borderId="0" applyFont="0" applyFill="0" applyBorder="0" applyAlignment="0" applyProtection="0"/>
    <xf numFmtId="0" fontId="350" fillId="79" borderId="0" applyNumberFormat="0" applyBorder="0" applyAlignment="0" applyProtection="0"/>
    <xf numFmtId="0" fontId="350" fillId="80" borderId="0" applyNumberFormat="0" applyBorder="0" applyAlignment="0" applyProtection="0"/>
    <xf numFmtId="202" fontId="435" fillId="0" borderId="0" applyFont="0" applyFill="0" applyBorder="0" applyAlignment="0" applyProtection="0"/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0" fontId="90" fillId="0" borderId="0"/>
    <xf numFmtId="0" fontId="90" fillId="0" borderId="0"/>
    <xf numFmtId="0" fontId="1" fillId="13" borderId="0" applyNumberFormat="0" applyBorder="0" applyAlignment="0" applyProtection="0">
      <alignment vertical="center"/>
    </xf>
    <xf numFmtId="0" fontId="350" fillId="83" borderId="0" applyNumberFormat="0" applyBorder="0" applyAlignment="0" applyProtection="0"/>
    <xf numFmtId="298" fontId="122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127" fillId="0" borderId="0"/>
    <xf numFmtId="0" fontId="127" fillId="0" borderId="0"/>
    <xf numFmtId="0" fontId="350" fillId="84" borderId="0" applyNumberFormat="0" applyBorder="0" applyAlignment="0" applyProtection="0"/>
    <xf numFmtId="203" fontId="435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350" fillId="85" borderId="0" applyNumberFormat="0" applyBorder="0" applyAlignment="0" applyProtection="0"/>
    <xf numFmtId="0" fontId="350" fillId="79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79" borderId="0" applyNumberFormat="0" applyBorder="0" applyAlignment="0" applyProtection="0"/>
    <xf numFmtId="0" fontId="350" fillId="84" borderId="0" applyNumberFormat="0" applyBorder="0" applyAlignment="0" applyProtection="0"/>
    <xf numFmtId="0" fontId="127" fillId="0" borderId="0"/>
    <xf numFmtId="245" fontId="94" fillId="0" borderId="0"/>
    <xf numFmtId="0" fontId="350" fillId="85" borderId="0" applyNumberFormat="0" applyBorder="0" applyAlignment="0" applyProtection="0"/>
    <xf numFmtId="297" fontId="90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350" fillId="85" borderId="0" applyNumberFormat="0" applyBorder="0" applyAlignment="0" applyProtection="0"/>
    <xf numFmtId="0" fontId="350" fillId="82" borderId="0" applyNumberFormat="0" applyBorder="0" applyAlignment="0" applyProtection="0"/>
    <xf numFmtId="0" fontId="90" fillId="0" borderId="0"/>
    <xf numFmtId="245" fontId="94" fillId="0" borderId="0"/>
    <xf numFmtId="0" fontId="350" fillId="85" borderId="0" applyNumberFormat="0" applyBorder="0" applyAlignment="0" applyProtection="0"/>
    <xf numFmtId="0" fontId="1" fillId="19" borderId="0" applyNumberFormat="0" applyBorder="0" applyAlignment="0" applyProtection="0">
      <alignment vertical="center"/>
    </xf>
    <xf numFmtId="0" fontId="350" fillId="85" borderId="0" applyNumberFormat="0" applyBorder="0" applyAlignment="0" applyProtection="0"/>
    <xf numFmtId="0" fontId="127" fillId="0" borderId="0"/>
    <xf numFmtId="0" fontId="350" fillId="79" borderId="0" applyNumberFormat="0" applyBorder="0" applyAlignment="0" applyProtection="0"/>
    <xf numFmtId="0" fontId="350" fillId="85" borderId="0" applyNumberFormat="0" applyBorder="0" applyAlignment="0" applyProtection="0"/>
    <xf numFmtId="0" fontId="350" fillId="82" borderId="0" applyNumberFormat="0" applyBorder="0" applyAlignment="0" applyProtection="0"/>
    <xf numFmtId="0" fontId="350" fillId="80" borderId="0" applyNumberFormat="0" applyBorder="0" applyAlignment="0" applyProtection="0"/>
    <xf numFmtId="298" fontId="122" fillId="0" borderId="0" applyFont="0" applyFill="0" applyBorder="0" applyAlignment="0" applyProtection="0"/>
    <xf numFmtId="0" fontId="350" fillId="83" borderId="0" applyNumberFormat="0" applyBorder="0" applyAlignment="0" applyProtection="0"/>
    <xf numFmtId="236" fontId="435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350" fillId="80" borderId="0" applyNumberFormat="0" applyBorder="0" applyAlignment="0" applyProtection="0"/>
    <xf numFmtId="236" fontId="435" fillId="0" borderId="0" applyFont="0" applyFill="0" applyBorder="0" applyAlignment="0" applyProtection="0"/>
    <xf numFmtId="0" fontId="350" fillId="84" borderId="0" applyNumberFormat="0" applyBorder="0" applyAlignment="0" applyProtection="0"/>
    <xf numFmtId="0" fontId="350" fillId="79" borderId="0" applyNumberFormat="0" applyBorder="0" applyAlignment="0" applyProtection="0"/>
    <xf numFmtId="0" fontId="350" fillId="82" borderId="0" applyNumberFormat="0" applyBorder="0" applyAlignment="0" applyProtection="0"/>
    <xf numFmtId="0" fontId="90" fillId="0" borderId="0"/>
    <xf numFmtId="9" fontId="212" fillId="0" borderId="0" applyFont="0" applyFill="0" applyBorder="0" applyAlignment="0" applyProtection="0">
      <alignment vertical="center"/>
    </xf>
    <xf numFmtId="204" fontId="435" fillId="0" borderId="0" applyFont="0" applyFill="0" applyBorder="0" applyAlignment="0" applyProtection="0"/>
    <xf numFmtId="0" fontId="350" fillId="79" borderId="0" applyNumberFormat="0" applyBorder="0" applyAlignment="0" applyProtection="0"/>
    <xf numFmtId="0" fontId="350" fillId="85" borderId="0" applyNumberFormat="0" applyBorder="0" applyAlignment="0" applyProtection="0"/>
    <xf numFmtId="0" fontId="350" fillId="79" borderId="0" applyNumberFormat="0" applyBorder="0" applyAlignment="0" applyProtection="0"/>
    <xf numFmtId="297" fontId="90" fillId="0" borderId="0" applyFont="0" applyFill="0" applyBorder="0" applyAlignment="0" applyProtection="0"/>
    <xf numFmtId="0" fontId="350" fillId="79" borderId="0" applyNumberFormat="0" applyBorder="0" applyAlignment="0" applyProtection="0"/>
    <xf numFmtId="204" fontId="435" fillId="0" borderId="0" applyFont="0" applyFill="0" applyBorder="0" applyAlignment="0" applyProtection="0"/>
    <xf numFmtId="0" fontId="127" fillId="0" borderId="0"/>
    <xf numFmtId="0" fontId="350" fillId="83" borderId="0" applyNumberFormat="0" applyBorder="0" applyAlignment="0" applyProtection="0"/>
    <xf numFmtId="0" fontId="350" fillId="85" borderId="0" applyNumberFormat="0" applyBorder="0" applyAlignment="0" applyProtection="0"/>
    <xf numFmtId="0" fontId="350" fillId="84" borderId="0" applyNumberFormat="0" applyBorder="0" applyAlignment="0" applyProtection="0"/>
    <xf numFmtId="0" fontId="350" fillId="85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85" borderId="0" applyNumberFormat="0" applyBorder="0" applyAlignment="0" applyProtection="0"/>
    <xf numFmtId="0" fontId="350" fillId="85" borderId="0" applyNumberFormat="0" applyBorder="0" applyAlignment="0" applyProtection="0"/>
    <xf numFmtId="0" fontId="350" fillId="83" borderId="0" applyNumberFormat="0" applyBorder="0" applyAlignment="0" applyProtection="0"/>
    <xf numFmtId="0" fontId="350" fillId="80" borderId="0" applyNumberFormat="0" applyBorder="0" applyAlignment="0" applyProtection="0"/>
    <xf numFmtId="298" fontId="122" fillId="0" borderId="0" applyFont="0" applyFill="0" applyBorder="0" applyAlignment="0" applyProtection="0"/>
    <xf numFmtId="245" fontId="94" fillId="0" borderId="0"/>
    <xf numFmtId="298" fontId="122" fillId="0" borderId="0" applyFont="0" applyFill="0" applyBorder="0" applyAlignment="0" applyProtection="0"/>
    <xf numFmtId="203" fontId="435" fillId="0" borderId="0" applyFont="0" applyFill="0" applyBorder="0" applyAlignment="0" applyProtection="0"/>
    <xf numFmtId="0" fontId="350" fillId="82" borderId="0" applyNumberFormat="0" applyBorder="0" applyAlignment="0" applyProtection="0"/>
    <xf numFmtId="0" fontId="350" fillId="82" borderId="0" applyNumberFormat="0" applyBorder="0" applyAlignment="0" applyProtection="0"/>
    <xf numFmtId="0" fontId="350" fillId="80" borderId="0" applyNumberFormat="0" applyBorder="0" applyAlignment="0" applyProtection="0"/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9" fontId="212" fillId="0" borderId="0" applyFont="0" applyFill="0" applyBorder="0" applyAlignment="0" applyProtection="0">
      <alignment vertical="center"/>
    </xf>
    <xf numFmtId="0" fontId="350" fillId="85" borderId="0" applyNumberFormat="0" applyBorder="0" applyAlignment="0" applyProtection="0"/>
    <xf numFmtId="0" fontId="350" fillId="85" borderId="0" applyNumberFormat="0" applyBorder="0" applyAlignment="0" applyProtection="0"/>
    <xf numFmtId="0" fontId="435" fillId="0" borderId="0"/>
    <xf numFmtId="0" fontId="127" fillId="0" borderId="0"/>
    <xf numFmtId="0" fontId="90" fillId="0" borderId="0"/>
    <xf numFmtId="0" fontId="350" fillId="85" borderId="0" applyNumberFormat="0" applyBorder="0" applyAlignment="0" applyProtection="0"/>
    <xf numFmtId="0" fontId="90" fillId="0" borderId="0"/>
    <xf numFmtId="245" fontId="137" fillId="6" borderId="7" applyNumberFormat="0" applyFont="0" applyBorder="0" applyAlignment="0">
      <alignment horizontal="center"/>
      <protection locked="0"/>
    </xf>
    <xf numFmtId="0" fontId="127" fillId="0" borderId="0"/>
    <xf numFmtId="233" fontId="435" fillId="0" borderId="0" applyFont="0" applyFill="0" applyBorder="0" applyAlignment="0" applyProtection="0"/>
    <xf numFmtId="0" fontId="350" fillId="85" borderId="0" applyNumberFormat="0" applyBorder="0" applyAlignment="0" applyProtection="0"/>
    <xf numFmtId="297" fontId="90" fillId="0" borderId="0" applyFont="0" applyFill="0" applyBorder="0" applyAlignment="0" applyProtection="0"/>
    <xf numFmtId="0" fontId="127" fillId="0" borderId="0"/>
    <xf numFmtId="0" fontId="350" fillId="85" borderId="0" applyNumberFormat="0" applyBorder="0" applyAlignment="0" applyProtection="0"/>
    <xf numFmtId="0" fontId="350" fillId="84" borderId="0" applyNumberFormat="0" applyBorder="0" applyAlignment="0" applyProtection="0"/>
    <xf numFmtId="0" fontId="127" fillId="0" borderId="0"/>
    <xf numFmtId="0" fontId="350" fillId="85" borderId="0" applyNumberFormat="0" applyBorder="0" applyAlignment="0" applyProtection="0"/>
    <xf numFmtId="0" fontId="127" fillId="0" borderId="0"/>
    <xf numFmtId="0" fontId="350" fillId="85" borderId="0" applyNumberFormat="0" applyBorder="0" applyAlignment="0" applyProtection="0"/>
    <xf numFmtId="204" fontId="435" fillId="0" borderId="0" applyFont="0" applyFill="0" applyBorder="0" applyAlignment="0" applyProtection="0"/>
    <xf numFmtId="298" fontId="122" fillId="0" borderId="0" applyFont="0" applyFill="0" applyBorder="0" applyAlignment="0" applyProtection="0"/>
    <xf numFmtId="0" fontId="127" fillId="0" borderId="0"/>
    <xf numFmtId="0" fontId="350" fillId="84" borderId="0" applyNumberFormat="0" applyBorder="0" applyAlignment="0" applyProtection="0"/>
    <xf numFmtId="0" fontId="350" fillId="85" borderId="0" applyNumberFormat="0" applyBorder="0" applyAlignment="0" applyProtection="0"/>
    <xf numFmtId="203" fontId="435" fillId="0" borderId="0" applyFont="0" applyFill="0" applyBorder="0" applyAlignment="0" applyProtection="0"/>
    <xf numFmtId="0" fontId="350" fillId="85" borderId="0" applyNumberFormat="0" applyBorder="0" applyAlignment="0" applyProtection="0"/>
    <xf numFmtId="245" fontId="127" fillId="0" borderId="0"/>
    <xf numFmtId="0" fontId="350" fillId="85" borderId="0" applyNumberFormat="0" applyBorder="0" applyAlignment="0" applyProtection="0"/>
    <xf numFmtId="0" fontId="350" fillId="85" borderId="0" applyNumberFormat="0" applyBorder="0" applyAlignment="0" applyProtection="0"/>
    <xf numFmtId="204" fontId="435" fillId="0" borderId="0" applyFont="0" applyFill="0" applyBorder="0" applyAlignment="0" applyProtection="0"/>
    <xf numFmtId="0" fontId="350" fillId="80" borderId="0" applyNumberFormat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245" fontId="94" fillId="0" borderId="0"/>
    <xf numFmtId="203" fontId="435" fillId="0" borderId="0" applyFont="0" applyFill="0" applyBorder="0" applyAlignment="0" applyProtection="0"/>
    <xf numFmtId="204" fontId="435" fillId="0" borderId="0" applyFont="0" applyFill="0" applyBorder="0" applyAlignment="0" applyProtection="0"/>
    <xf numFmtId="0" fontId="350" fillId="79" borderId="0" applyNumberFormat="0" applyBorder="0" applyAlignment="0" applyProtection="0"/>
    <xf numFmtId="0" fontId="1" fillId="18" borderId="0" applyNumberFormat="0" applyBorder="0" applyAlignment="0" applyProtection="0">
      <alignment vertical="center"/>
    </xf>
    <xf numFmtId="297" fontId="90" fillId="0" borderId="0" applyFont="0" applyFill="0" applyBorder="0" applyAlignment="0" applyProtection="0"/>
    <xf numFmtId="10" fontId="34" fillId="4" borderId="3" applyNumberFormat="0" applyBorder="0" applyAlignment="0" applyProtection="0"/>
    <xf numFmtId="0" fontId="90" fillId="0" borderId="0"/>
    <xf numFmtId="245" fontId="137" fillId="6" borderId="7" applyNumberFormat="0" applyFont="0" applyBorder="0" applyAlignment="0">
      <alignment horizontal="center"/>
      <protection locked="0"/>
    </xf>
    <xf numFmtId="0" fontId="350" fillId="85" borderId="0" applyNumberFormat="0" applyBorder="0" applyAlignment="0" applyProtection="0"/>
    <xf numFmtId="0" fontId="350" fillId="84" borderId="0" applyNumberFormat="0" applyBorder="0" applyAlignment="0" applyProtection="0"/>
    <xf numFmtId="0" fontId="350" fillId="80" borderId="0" applyNumberFormat="0" applyBorder="0" applyAlignment="0" applyProtection="0"/>
    <xf numFmtId="203" fontId="435" fillId="0" borderId="0" applyFont="0" applyFill="0" applyBorder="0" applyAlignment="0" applyProtection="0"/>
    <xf numFmtId="205" fontId="435" fillId="0" borderId="0" applyFont="0" applyFill="0" applyBorder="0" applyAlignment="0" applyProtection="0"/>
    <xf numFmtId="0" fontId="350" fillId="79" borderId="0" applyNumberFormat="0" applyBorder="0" applyAlignment="0" applyProtection="0"/>
    <xf numFmtId="0" fontId="350" fillId="82" borderId="0" applyNumberFormat="0" applyBorder="0" applyAlignment="0" applyProtection="0"/>
    <xf numFmtId="0" fontId="350" fillId="84" borderId="0" applyNumberFormat="0" applyBorder="0" applyAlignment="0" applyProtection="0"/>
    <xf numFmtId="0" fontId="350" fillId="83" borderId="0" applyNumberFormat="0" applyBorder="0" applyAlignment="0" applyProtection="0"/>
    <xf numFmtId="0" fontId="350" fillId="84" borderId="0" applyNumberFormat="0" applyBorder="0" applyAlignment="0" applyProtection="0"/>
    <xf numFmtId="0" fontId="350" fillId="79" borderId="0" applyNumberFormat="0" applyBorder="0" applyAlignment="0" applyProtection="0"/>
    <xf numFmtId="203" fontId="435" fillId="0" borderId="0" applyFont="0" applyFill="0" applyBorder="0" applyAlignment="0" applyProtection="0"/>
    <xf numFmtId="0" fontId="350" fillId="80" borderId="0" applyNumberFormat="0" applyBorder="0" applyAlignment="0" applyProtection="0"/>
    <xf numFmtId="203" fontId="435" fillId="0" borderId="0" applyFont="0" applyFill="0" applyBorder="0" applyAlignment="0" applyProtection="0"/>
    <xf numFmtId="0" fontId="350" fillId="85" borderId="0" applyNumberFormat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203" fontId="435" fillId="0" borderId="0" applyFont="0" applyFill="0" applyBorder="0" applyAlignment="0" applyProtection="0"/>
    <xf numFmtId="203" fontId="435" fillId="0" borderId="0" applyFont="0" applyFill="0" applyBorder="0" applyAlignment="0" applyProtection="0"/>
    <xf numFmtId="232" fontId="435" fillId="0" borderId="0" applyFont="0" applyFill="0" applyBorder="0" applyAlignment="0" applyProtection="0"/>
    <xf numFmtId="297" fontId="90" fillId="0" borderId="0" applyFont="0" applyFill="0" applyBorder="0" applyAlignment="0" applyProtection="0"/>
    <xf numFmtId="298" fontId="122" fillId="0" borderId="0" applyFont="0" applyFill="0" applyBorder="0" applyAlignment="0" applyProtection="0"/>
    <xf numFmtId="245" fontId="94" fillId="0" borderId="0"/>
    <xf numFmtId="203" fontId="435" fillId="0" borderId="0" applyFont="0" applyFill="0" applyBorder="0" applyAlignment="0" applyProtection="0"/>
    <xf numFmtId="0" fontId="350" fillId="84" borderId="0" applyNumberFormat="0" applyBorder="0" applyAlignment="0" applyProtection="0"/>
    <xf numFmtId="237" fontId="435" fillId="0" borderId="0" applyFont="0" applyFill="0" applyBorder="0" applyAlignment="0" applyProtection="0"/>
    <xf numFmtId="0" fontId="90" fillId="0" borderId="0"/>
    <xf numFmtId="0" fontId="127" fillId="0" borderId="0"/>
    <xf numFmtId="298" fontId="122" fillId="0" borderId="0" applyFont="0" applyFill="0" applyBorder="0" applyAlignment="0" applyProtection="0"/>
    <xf numFmtId="297" fontId="90" fillId="0" borderId="0" applyFont="0" applyFill="0" applyBorder="0" applyAlignment="0" applyProtection="0"/>
    <xf numFmtId="0" fontId="350" fillId="80" borderId="0" applyNumberFormat="0" applyBorder="0" applyAlignment="0" applyProtection="0"/>
    <xf numFmtId="0" fontId="350" fillId="79" borderId="0" applyNumberFormat="0" applyBorder="0" applyAlignment="0" applyProtection="0"/>
    <xf numFmtId="205" fontId="435" fillId="0" borderId="0" applyFont="0" applyFill="0" applyBorder="0" applyAlignment="0" applyProtection="0"/>
    <xf numFmtId="0" fontId="350" fillId="83" borderId="0" applyNumberFormat="0" applyBorder="0" applyAlignment="0" applyProtection="0"/>
    <xf numFmtId="0" fontId="350" fillId="82" borderId="0" applyNumberFormat="0" applyBorder="0" applyAlignment="0" applyProtection="0"/>
    <xf numFmtId="0" fontId="127" fillId="0" borderId="0"/>
    <xf numFmtId="0" fontId="90" fillId="0" borderId="0"/>
    <xf numFmtId="236" fontId="435" fillId="0" borderId="0" applyFont="0" applyFill="0" applyBorder="0" applyAlignment="0" applyProtection="0"/>
    <xf numFmtId="205" fontId="435" fillId="0" borderId="0" applyFont="0" applyFill="0" applyBorder="0" applyAlignment="0" applyProtection="0"/>
    <xf numFmtId="245" fontId="137" fillId="6" borderId="7" applyNumberFormat="0" applyFont="0" applyBorder="0" applyAlignment="0">
      <alignment horizontal="center"/>
      <protection locked="0"/>
    </xf>
    <xf numFmtId="202" fontId="435" fillId="0" borderId="0" applyFont="0" applyFill="0" applyBorder="0" applyAlignment="0" applyProtection="0"/>
    <xf numFmtId="0" fontId="127" fillId="0" borderId="0"/>
    <xf numFmtId="245" fontId="94" fillId="0" borderId="0"/>
    <xf numFmtId="205" fontId="435" fillId="0" borderId="0" applyFont="0" applyFill="0" applyBorder="0" applyAlignment="0" applyProtection="0"/>
    <xf numFmtId="205" fontId="435" fillId="0" borderId="0" applyFont="0" applyFill="0" applyBorder="0" applyAlignment="0" applyProtection="0"/>
    <xf numFmtId="245" fontId="127" fillId="0" borderId="0"/>
    <xf numFmtId="203" fontId="435" fillId="0" borderId="0" applyFont="0" applyFill="0" applyBorder="0" applyAlignment="0" applyProtection="0"/>
    <xf numFmtId="0" fontId="90" fillId="0" borderId="0"/>
    <xf numFmtId="0" fontId="1" fillId="23" borderId="0" applyNumberFormat="0" applyBorder="0" applyAlignment="0" applyProtection="0">
      <alignment vertical="center"/>
    </xf>
    <xf numFmtId="202" fontId="435" fillId="0" borderId="0" applyFont="0" applyFill="0" applyBorder="0" applyAlignment="0" applyProtection="0"/>
    <xf numFmtId="203" fontId="435" fillId="0" borderId="0" applyFont="0" applyFill="0" applyBorder="0" applyAlignment="0" applyProtection="0"/>
    <xf numFmtId="0" fontId="350" fillId="82" borderId="0" applyNumberFormat="0" applyBorder="0" applyAlignment="0" applyProtection="0"/>
    <xf numFmtId="0" fontId="1" fillId="24" borderId="0" applyNumberFormat="0" applyBorder="0" applyAlignment="0" applyProtection="0">
      <alignment vertical="center"/>
    </xf>
    <xf numFmtId="203" fontId="435" fillId="0" borderId="0" applyFont="0" applyFill="0" applyBorder="0" applyAlignment="0" applyProtection="0"/>
    <xf numFmtId="203" fontId="435" fillId="0" borderId="0" applyFont="0" applyFill="0" applyBorder="0" applyAlignment="0" applyProtection="0"/>
    <xf numFmtId="0" fontId="350" fillId="85" borderId="0" applyNumberFormat="0" applyBorder="0" applyAlignment="0" applyProtection="0"/>
    <xf numFmtId="203" fontId="435" fillId="0" borderId="0" applyFont="0" applyFill="0" applyBorder="0" applyAlignment="0" applyProtection="0"/>
    <xf numFmtId="205" fontId="435" fillId="0" borderId="0" applyFont="0" applyFill="0" applyBorder="0" applyAlignment="0" applyProtection="0"/>
    <xf numFmtId="203" fontId="435" fillId="0" borderId="0" applyFont="0" applyFill="0" applyBorder="0" applyAlignment="0" applyProtection="0"/>
    <xf numFmtId="0" fontId="350" fillId="83" borderId="0" applyNumberFormat="0" applyBorder="0" applyAlignment="0" applyProtection="0"/>
    <xf numFmtId="203" fontId="435" fillId="0" borderId="0" applyFont="0" applyFill="0" applyBorder="0" applyAlignment="0" applyProtection="0"/>
    <xf numFmtId="0" fontId="1" fillId="14" borderId="0" applyNumberFormat="0" applyBorder="0" applyAlignment="0" applyProtection="0">
      <alignment vertical="center"/>
    </xf>
    <xf numFmtId="205" fontId="435" fillId="0" borderId="0" applyFont="0" applyFill="0" applyBorder="0" applyAlignment="0" applyProtection="0"/>
    <xf numFmtId="245" fontId="94" fillId="0" borderId="0"/>
    <xf numFmtId="0" fontId="350" fillId="79" borderId="0" applyNumberFormat="0" applyBorder="0" applyAlignment="0" applyProtection="0"/>
    <xf numFmtId="9" fontId="8" fillId="0" borderId="0" applyFont="0" applyFill="0" applyBorder="0" applyAlignment="0" applyProtection="0"/>
    <xf numFmtId="205" fontId="435" fillId="0" borderId="0" applyFont="0" applyFill="0" applyBorder="0" applyAlignment="0" applyProtection="0"/>
    <xf numFmtId="245" fontId="127" fillId="0" borderId="0"/>
    <xf numFmtId="205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45" fontId="127" fillId="0" borderId="0"/>
    <xf numFmtId="202" fontId="435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" fillId="22" borderId="0" applyNumberFormat="0" applyBorder="0" applyAlignment="0" applyProtection="0">
      <alignment vertical="center"/>
    </xf>
    <xf numFmtId="203" fontId="435" fillId="0" borderId="0" applyFont="0" applyFill="0" applyBorder="0" applyAlignment="0" applyProtection="0"/>
    <xf numFmtId="245" fontId="20" fillId="0" borderId="5">
      <alignment horizontal="left" vertical="center"/>
    </xf>
    <xf numFmtId="203" fontId="435" fillId="0" borderId="0" applyFont="0" applyFill="0" applyBorder="0" applyAlignment="0" applyProtection="0"/>
    <xf numFmtId="0" fontId="127" fillId="0" borderId="0"/>
    <xf numFmtId="204" fontId="435" fillId="0" borderId="0" applyFont="0" applyFill="0" applyBorder="0" applyAlignment="0" applyProtection="0"/>
    <xf numFmtId="0" fontId="1" fillId="39" borderId="118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204" fontId="435" fillId="0" borderId="0" applyFont="0" applyFill="0" applyBorder="0" applyAlignment="0" applyProtection="0"/>
    <xf numFmtId="0" fontId="1" fillId="17" borderId="0" applyNumberFormat="0" applyBorder="0" applyAlignment="0" applyProtection="0">
      <alignment vertical="center"/>
    </xf>
    <xf numFmtId="0" fontId="6" fillId="39" borderId="118" applyNumberFormat="0" applyFont="0" applyAlignment="0" applyProtection="0">
      <alignment vertical="center"/>
    </xf>
    <xf numFmtId="236" fontId="435" fillId="0" borderId="0" applyFont="0" applyFill="0" applyBorder="0" applyAlignment="0" applyProtection="0"/>
    <xf numFmtId="0" fontId="1" fillId="20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/>
    <xf numFmtId="0" fontId="45" fillId="0" borderId="0" applyFont="0" applyFill="0" applyBorder="0" applyAlignment="0" applyProtection="0"/>
    <xf numFmtId="38" fontId="88" fillId="2" borderId="11">
      <alignment horizontal="center" vertical="center"/>
    </xf>
    <xf numFmtId="0" fontId="9" fillId="0" borderId="0" applyFont="0" applyFill="0" applyBorder="0" applyAlignment="0" applyProtection="0"/>
    <xf numFmtId="212" fontId="4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0" fontId="113" fillId="0" borderId="1914">
      <protection locked="0"/>
    </xf>
    <xf numFmtId="229" fontId="435" fillId="0" borderId="0" applyFont="0" applyFill="0" applyBorder="0" applyAlignment="0" applyProtection="0"/>
    <xf numFmtId="229" fontId="435" fillId="0" borderId="0" applyFont="0" applyFill="0" applyBorder="0" applyAlignment="0" applyProtection="0"/>
    <xf numFmtId="229" fontId="435" fillId="0" borderId="0" applyFont="0" applyFill="0" applyBorder="0" applyAlignment="0" applyProtection="0"/>
    <xf numFmtId="229" fontId="435" fillId="0" borderId="0" applyFont="0" applyFill="0" applyBorder="0" applyAlignment="0" applyProtection="0"/>
    <xf numFmtId="9" fontId="8" fillId="0" borderId="0" applyFont="0" applyFill="0" applyBorder="0" applyAlignment="0" applyProtection="0"/>
    <xf numFmtId="227" fontId="435" fillId="0" borderId="0" applyFont="0" applyFill="0" applyBorder="0" applyAlignment="0" applyProtection="0"/>
    <xf numFmtId="227" fontId="435" fillId="0" borderId="0" applyFont="0" applyFill="0" applyBorder="0" applyAlignment="0" applyProtection="0"/>
    <xf numFmtId="227" fontId="435" fillId="0" borderId="0" applyFont="0" applyFill="0" applyBorder="0" applyAlignment="0" applyProtection="0"/>
    <xf numFmtId="227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0" fontId="264" fillId="54" borderId="1915" applyNumberFormat="0" applyAlignment="0" applyProtection="0"/>
    <xf numFmtId="0" fontId="212" fillId="0" borderId="0">
      <alignment vertical="center"/>
    </xf>
    <xf numFmtId="0" fontId="8" fillId="0" borderId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212" fillId="0" borderId="0">
      <alignment vertical="center"/>
    </xf>
    <xf numFmtId="0" fontId="45" fillId="0" borderId="0"/>
    <xf numFmtId="0" fontId="212" fillId="0" borderId="0">
      <alignment vertical="center"/>
    </xf>
    <xf numFmtId="0" fontId="412" fillId="0" borderId="1904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205" fontId="435" fillId="0" borderId="0" applyFont="0" applyFill="0" applyBorder="0" applyAlignment="0" applyProtection="0"/>
    <xf numFmtId="204" fontId="435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39" borderId="118" applyNumberFormat="0" applyFont="0" applyAlignment="0" applyProtection="0">
      <alignment vertical="center"/>
    </xf>
    <xf numFmtId="0" fontId="1" fillId="0" borderId="0">
      <alignment vertical="center"/>
    </xf>
    <xf numFmtId="204" fontId="435" fillId="0" borderId="0" applyFont="0" applyFill="0" applyBorder="0" applyAlignment="0" applyProtection="0"/>
    <xf numFmtId="0" fontId="1" fillId="0" borderId="0">
      <alignment vertical="center"/>
    </xf>
    <xf numFmtId="9" fontId="8" fillId="0" borderId="0" applyFont="0" applyFill="0" applyBorder="0" applyAlignment="0" applyProtection="0"/>
    <xf numFmtId="202" fontId="90" fillId="0" borderId="0" applyFont="0" applyFill="0" applyBorder="0" applyAlignment="0" applyProtection="0"/>
    <xf numFmtId="205" fontId="90" fillId="0" borderId="0" applyFont="0" applyFill="0" applyBorder="0" applyAlignment="0" applyProtection="0"/>
    <xf numFmtId="9" fontId="8" fillId="0" borderId="0" applyFont="0" applyFill="0" applyBorder="0" applyAlignment="0" applyProtection="0"/>
    <xf numFmtId="237" fontId="90" fillId="0" borderId="0" applyFont="0" applyFill="0" applyBorder="0" applyAlignment="0" applyProtection="0"/>
    <xf numFmtId="237" fontId="435" fillId="0" borderId="0" applyFont="0" applyFill="0" applyBorder="0" applyAlignment="0" applyProtection="0"/>
    <xf numFmtId="0" fontId="406" fillId="86" borderId="1901" applyNumberFormat="0" applyAlignment="0" applyProtection="0">
      <alignment vertical="center"/>
    </xf>
    <xf numFmtId="0" fontId="8" fillId="87" borderId="1902" applyNumberFormat="0" applyFont="0" applyAlignment="0" applyProtection="0">
      <alignment vertical="center"/>
    </xf>
    <xf numFmtId="9" fontId="8" fillId="0" borderId="0" applyFont="0" applyFill="0" applyBorder="0" applyAlignment="0" applyProtection="0"/>
    <xf numFmtId="0" fontId="412" fillId="0" borderId="1904" applyNumberFormat="0" applyFill="0" applyAlignment="0" applyProtection="0">
      <alignment vertical="center"/>
    </xf>
    <xf numFmtId="0" fontId="413" fillId="73" borderId="1901" applyNumberFormat="0" applyAlignment="0" applyProtection="0">
      <alignment vertical="center"/>
    </xf>
    <xf numFmtId="0" fontId="419" fillId="86" borderId="1903" applyNumberFormat="0" applyAlignment="0" applyProtection="0">
      <alignment vertical="center"/>
    </xf>
    <xf numFmtId="233" fontId="435" fillId="0" borderId="0" applyFont="0" applyFill="0" applyBorder="0" applyAlignment="0" applyProtection="0"/>
    <xf numFmtId="237" fontId="435" fillId="0" borderId="0" applyFont="0" applyFill="0" applyBorder="0" applyAlignment="0" applyProtection="0"/>
    <xf numFmtId="204" fontId="435" fillId="0" borderId="0" applyFont="0" applyFill="0" applyBorder="0" applyAlignment="0" applyProtection="0"/>
    <xf numFmtId="204" fontId="435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205" fontId="435" fillId="0" borderId="0" applyFont="0" applyFill="0" applyBorder="0" applyAlignment="0" applyProtection="0"/>
    <xf numFmtId="205" fontId="435" fillId="0" borderId="0" applyFont="0" applyFill="0" applyBorder="0" applyAlignment="0" applyProtection="0"/>
    <xf numFmtId="205" fontId="435" fillId="0" borderId="0" applyFont="0" applyFill="0" applyBorder="0" applyAlignment="0" applyProtection="0"/>
    <xf numFmtId="205" fontId="435" fillId="0" borderId="0" applyFont="0" applyFill="0" applyBorder="0" applyAlignment="0" applyProtection="0"/>
    <xf numFmtId="0" fontId="283" fillId="0" borderId="1914" applyNumberFormat="0" applyFont="0" applyFill="0" applyAlignment="0" applyProtection="0"/>
    <xf numFmtId="0" fontId="377" fillId="86" borderId="1901" applyNumberFormat="0" applyAlignment="0" applyProtection="0"/>
    <xf numFmtId="0" fontId="435" fillId="0" borderId="0"/>
    <xf numFmtId="204" fontId="435" fillId="0" borderId="0" applyFont="0" applyFill="0" applyBorder="0" applyAlignment="0" applyProtection="0"/>
    <xf numFmtId="237" fontId="435" fillId="0" borderId="0" applyFont="0" applyFill="0" applyBorder="0" applyAlignment="0" applyProtection="0"/>
    <xf numFmtId="237" fontId="435" fillId="0" borderId="0" applyFont="0" applyFill="0" applyBorder="0" applyAlignment="0" applyProtection="0"/>
    <xf numFmtId="204" fontId="435" fillId="0" borderId="0" applyFont="0" applyFill="0" applyBorder="0" applyAlignment="0" applyProtection="0"/>
    <xf numFmtId="204" fontId="435" fillId="0" borderId="0" applyFont="0" applyFill="0" applyBorder="0" applyAlignment="0" applyProtection="0"/>
    <xf numFmtId="0" fontId="349" fillId="87" borderId="1902" applyNumberFormat="0" applyFont="0" applyAlignment="0" applyProtection="0"/>
    <xf numFmtId="204" fontId="435" fillId="0" borderId="0" applyFont="0" applyFill="0" applyBorder="0" applyAlignment="0" applyProtection="0"/>
    <xf numFmtId="0" fontId="396" fillId="86" borderId="1903" applyNumberFormat="0" applyAlignment="0" applyProtection="0"/>
    <xf numFmtId="204" fontId="435" fillId="0" borderId="0" applyFont="0" applyFill="0" applyBorder="0" applyAlignment="0" applyProtection="0"/>
    <xf numFmtId="204" fontId="435" fillId="0" borderId="0" applyFont="0" applyFill="0" applyBorder="0" applyAlignment="0" applyProtection="0"/>
    <xf numFmtId="204" fontId="435" fillId="0" borderId="0" applyFont="0" applyFill="0" applyBorder="0" applyAlignment="0" applyProtection="0"/>
    <xf numFmtId="202" fontId="435" fillId="0" borderId="0" applyFont="0" applyFill="0" applyBorder="0" applyAlignment="0" applyProtection="0"/>
    <xf numFmtId="204" fontId="435" fillId="0" borderId="0" applyFont="0" applyFill="0" applyBorder="0" applyAlignment="0" applyProtection="0"/>
    <xf numFmtId="204" fontId="435" fillId="0" borderId="0" applyFont="0" applyFill="0" applyBorder="0" applyAlignment="0" applyProtection="0"/>
    <xf numFmtId="205" fontId="435" fillId="0" borderId="0" applyFont="0" applyFill="0" applyBorder="0" applyAlignment="0" applyProtection="0"/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9" borderId="11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205" fontId="435" fillId="0" borderId="0" applyFont="0" applyFill="0" applyBorder="0" applyAlignment="0" applyProtection="0"/>
    <xf numFmtId="205" fontId="435" fillId="0" borderId="0" applyFont="0" applyFill="0" applyBorder="0" applyAlignment="0" applyProtection="0"/>
    <xf numFmtId="205" fontId="435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108" fillId="0" borderId="1905">
      <alignment vertical="justify" wrapText="1"/>
    </xf>
    <xf numFmtId="0" fontId="263" fillId="61" borderId="1901" applyNumberFormat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274" fillId="61" borderId="1903" applyNumberFormat="0" applyAlignment="0" applyProtection="0"/>
    <xf numFmtId="0" fontId="1" fillId="0" borderId="0">
      <alignment vertical="center"/>
    </xf>
    <xf numFmtId="0" fontId="1" fillId="39" borderId="118" applyNumberFormat="0" applyFont="0" applyAlignment="0" applyProtection="0">
      <alignment vertical="center"/>
    </xf>
    <xf numFmtId="0" fontId="1" fillId="0" borderId="0">
      <alignment vertical="center"/>
    </xf>
    <xf numFmtId="0" fontId="8" fillId="52" borderId="1902" applyNumberFormat="0" applyFont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6" fillId="86" borderId="1901" applyNumberFormat="0" applyAlignment="0" applyProtection="0">
      <alignment vertical="center"/>
    </xf>
    <xf numFmtId="0" fontId="8" fillId="87" borderId="1902" applyNumberFormat="0" applyFont="0" applyAlignment="0" applyProtection="0">
      <alignment vertical="center"/>
    </xf>
    <xf numFmtId="0" fontId="412" fillId="0" borderId="1904" applyNumberFormat="0" applyFill="0" applyAlignment="0" applyProtection="0">
      <alignment vertical="center"/>
    </xf>
    <xf numFmtId="0" fontId="413" fillId="73" borderId="1901" applyNumberFormat="0" applyAlignment="0" applyProtection="0">
      <alignment vertical="center"/>
    </xf>
    <xf numFmtId="0" fontId="419" fillId="86" borderId="1903" applyNumberFormat="0" applyAlignment="0" applyProtection="0">
      <alignment vertical="center"/>
    </xf>
    <xf numFmtId="245" fontId="20" fillId="0" borderId="1913">
      <alignment horizontal="left" vertical="center"/>
    </xf>
    <xf numFmtId="37" fontId="108" fillId="0" borderId="1885" applyAlignment="0"/>
    <xf numFmtId="0" fontId="1" fillId="0" borderId="0">
      <alignment vertical="center"/>
    </xf>
    <xf numFmtId="3" fontId="9" fillId="2" borderId="1889" applyNumberFormat="0" applyFont="0" applyFill="0" applyBorder="0" applyAlignment="0" applyProtection="0">
      <alignment horizontal="center" vertical="center" wrapText="1"/>
    </xf>
    <xf numFmtId="0" fontId="377" fillId="86" borderId="1901" applyNumberFormat="0" applyAlignment="0" applyProtection="0"/>
    <xf numFmtId="0" fontId="349" fillId="87" borderId="1902" applyNumberFormat="0" applyFont="0" applyAlignment="0" applyProtection="0"/>
    <xf numFmtId="0" fontId="396" fillId="86" borderId="1903" applyNumberFormat="0" applyAlignment="0" applyProtection="0"/>
    <xf numFmtId="245" fontId="20" fillId="0" borderId="1913">
      <alignment horizontal="left"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9" borderId="11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245" fontId="20" fillId="0" borderId="1913">
      <alignment horizontal="left" vertical="center"/>
    </xf>
    <xf numFmtId="245" fontId="20" fillId="0" borderId="1913">
      <alignment horizontal="left" vertical="center"/>
    </xf>
    <xf numFmtId="197" fontId="17" fillId="4" borderId="3">
      <alignment horizontal="right" vertical="center"/>
      <protection locked="0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216" fontId="115" fillId="0" borderId="3" applyFont="0" applyBorder="0" applyAlignment="0">
      <alignment horizontal="center" vertical="center"/>
    </xf>
    <xf numFmtId="1" fontId="114" fillId="0" borderId="3" applyFill="0" applyBorder="0">
      <alignment horizontal="center"/>
    </xf>
    <xf numFmtId="1" fontId="114" fillId="0" borderId="3" applyFill="0" applyBorder="0">
      <alignment horizontal="center"/>
    </xf>
    <xf numFmtId="1" fontId="114" fillId="0" borderId="3" applyFill="0" applyBorder="0">
      <alignment horizontal="center"/>
    </xf>
    <xf numFmtId="1" fontId="114" fillId="0" borderId="3" applyFill="0" applyBorder="0">
      <alignment horizontal="center"/>
    </xf>
    <xf numFmtId="1" fontId="114" fillId="0" borderId="3" applyFill="0" applyBorder="0">
      <alignment horizontal="center"/>
    </xf>
    <xf numFmtId="1" fontId="114" fillId="0" borderId="3" applyFill="0" applyBorder="0">
      <alignment horizontal="center"/>
    </xf>
    <xf numFmtId="1" fontId="114" fillId="0" borderId="3" applyFill="0" applyBorder="0">
      <alignment horizontal="center"/>
    </xf>
    <xf numFmtId="199" fontId="9" fillId="0" borderId="3">
      <alignment horizontal="right" vertical="center" shrinkToFit="1"/>
    </xf>
    <xf numFmtId="199" fontId="9" fillId="0" borderId="3">
      <alignment horizontal="right" vertical="center" shrinkToFit="1"/>
    </xf>
    <xf numFmtId="199" fontId="9" fillId="0" borderId="3">
      <alignment horizontal="right" vertical="center" shrinkToFit="1"/>
    </xf>
    <xf numFmtId="199" fontId="9" fillId="0" borderId="3">
      <alignment horizontal="right" vertical="center" shrinkToFit="1"/>
    </xf>
    <xf numFmtId="199" fontId="9" fillId="0" borderId="3">
      <alignment horizontal="right" vertical="center" shrinkToFit="1"/>
    </xf>
    <xf numFmtId="199" fontId="9" fillId="0" borderId="3">
      <alignment horizontal="right" vertical="center" shrinkToFit="1"/>
    </xf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7" borderId="3" applyNumberFormat="0" applyBorder="0" applyAlignment="0" applyProtection="0"/>
    <xf numFmtId="10" fontId="34" fillId="4" borderId="3" applyNumberFormat="0" applyBorder="0" applyAlignment="0" applyProtection="0"/>
    <xf numFmtId="10" fontId="34" fillId="7" borderId="3" applyNumberFormat="0" applyBorder="0" applyAlignment="0" applyProtection="0"/>
    <xf numFmtId="0" fontId="20" fillId="0" borderId="5">
      <alignment horizontal="left" vertical="center"/>
    </xf>
    <xf numFmtId="197" fontId="45" fillId="0" borderId="3" applyFill="0" applyBorder="0" applyAlignment="0"/>
    <xf numFmtId="197" fontId="45" fillId="0" borderId="3" applyFill="0" applyBorder="0" applyAlignment="0"/>
    <xf numFmtId="197" fontId="45" fillId="0" borderId="3" applyFill="0" applyBorder="0" applyAlignment="0"/>
    <xf numFmtId="197" fontId="45" fillId="0" borderId="3" applyFill="0" applyBorder="0" applyAlignment="0"/>
    <xf numFmtId="197" fontId="45" fillId="0" borderId="3" applyFill="0" applyBorder="0" applyAlignment="0"/>
    <xf numFmtId="197" fontId="45" fillId="0" borderId="3" applyFill="0" applyBorder="0" applyAlignment="0"/>
    <xf numFmtId="197" fontId="45" fillId="0" borderId="3" applyFill="0" applyBorder="0" applyAlignment="0"/>
    <xf numFmtId="0" fontId="108" fillId="0" borderId="1905">
      <alignment vertical="justify" wrapText="1"/>
    </xf>
    <xf numFmtId="0" fontId="20" fillId="0" borderId="5">
      <alignment horizontal="left" vertical="center"/>
    </xf>
    <xf numFmtId="216" fontId="115" fillId="0" borderId="3" applyFont="0" applyBorder="0" applyAlignment="0">
      <alignment horizontal="center" vertical="center"/>
    </xf>
    <xf numFmtId="0" fontId="263" fillId="61" borderId="1901" applyNumberFormat="0" applyAlignment="0" applyProtection="0"/>
    <xf numFmtId="0" fontId="274" fillId="61" borderId="1903" applyNumberFormat="0" applyAlignment="0" applyProtection="0"/>
    <xf numFmtId="0" fontId="8" fillId="52" borderId="1902" applyNumberFormat="0" applyFont="0" applyAlignment="0" applyProtection="0"/>
    <xf numFmtId="41" fontId="58" fillId="0" borderId="3" applyAlignment="0">
      <alignment horizontal="center" vertical="center"/>
      <protection locked="0"/>
    </xf>
    <xf numFmtId="199" fontId="9" fillId="0" borderId="3">
      <alignment horizontal="right" vertical="center" shrinkToFit="1"/>
    </xf>
    <xf numFmtId="0" fontId="406" fillId="86" borderId="1901" applyNumberFormat="0" applyAlignment="0" applyProtection="0">
      <alignment vertical="center"/>
    </xf>
    <xf numFmtId="0" fontId="8" fillId="87" borderId="1902" applyNumberFormat="0" applyFont="0" applyAlignment="0" applyProtection="0">
      <alignment vertical="center"/>
    </xf>
    <xf numFmtId="0" fontId="412" fillId="0" borderId="1904" applyNumberFormat="0" applyFill="0" applyAlignment="0" applyProtection="0">
      <alignment vertical="center"/>
    </xf>
    <xf numFmtId="0" fontId="413" fillId="73" borderId="1901" applyNumberFormat="0" applyAlignment="0" applyProtection="0">
      <alignment vertical="center"/>
    </xf>
    <xf numFmtId="0" fontId="419" fillId="86" borderId="1903" applyNumberFormat="0" applyAlignment="0" applyProtection="0">
      <alignment vertical="center"/>
    </xf>
    <xf numFmtId="268" fontId="58" fillId="0" borderId="3" applyAlignment="0">
      <alignment horizontal="center" vertical="center"/>
      <protection locked="0"/>
    </xf>
    <xf numFmtId="245" fontId="20" fillId="0" borderId="5">
      <alignment horizontal="left" vertical="center"/>
    </xf>
    <xf numFmtId="200" fontId="114" fillId="91" borderId="168"/>
    <xf numFmtId="0" fontId="274" fillId="61" borderId="1903" applyNumberFormat="0" applyAlignment="0" applyProtection="0"/>
    <xf numFmtId="0" fontId="419" fillId="86" borderId="1903" applyNumberFormat="0" applyAlignment="0" applyProtection="0">
      <alignment vertical="center"/>
    </xf>
    <xf numFmtId="37" fontId="108" fillId="0" borderId="1885" applyAlignment="0"/>
    <xf numFmtId="37" fontId="394" fillId="0" borderId="3"/>
    <xf numFmtId="41" fontId="58" fillId="0" borderId="3" applyAlignment="0">
      <alignment horizontal="center" vertical="center"/>
      <protection locked="0"/>
    </xf>
    <xf numFmtId="290" fontId="45" fillId="0" borderId="3">
      <alignment horizontal="left" vertical="center"/>
    </xf>
    <xf numFmtId="282" fontId="8" fillId="0" borderId="3">
      <alignment vertical="center"/>
    </xf>
    <xf numFmtId="282" fontId="8" fillId="95" borderId="3" applyNumberFormat="0">
      <alignment vertical="center"/>
    </xf>
    <xf numFmtId="3" fontId="8" fillId="0" borderId="3">
      <alignment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37" fontId="108" fillId="0" borderId="1885" applyAlignment="0"/>
    <xf numFmtId="3" fontId="9" fillId="2" borderId="1889" applyNumberFormat="0" applyFont="0" applyFill="0" applyBorder="0" applyAlignment="0" applyProtection="0">
      <alignment horizontal="center" vertical="center" wrapText="1"/>
    </xf>
    <xf numFmtId="0" fontId="377" fillId="86" borderId="1901" applyNumberFormat="0" applyAlignment="0" applyProtection="0"/>
    <xf numFmtId="0" fontId="349" fillId="87" borderId="1902" applyNumberFormat="0" applyFont="0" applyAlignment="0" applyProtection="0"/>
    <xf numFmtId="0" fontId="396" fillId="86" borderId="1903" applyNumberFormat="0" applyAlignment="0" applyProtection="0"/>
    <xf numFmtId="197" fontId="17" fillId="4" borderId="3">
      <alignment horizontal="right" vertical="center"/>
      <protection locked="0"/>
    </xf>
    <xf numFmtId="197" fontId="17" fillId="4" borderId="3">
      <alignment horizontal="right" vertical="center"/>
      <protection locked="0"/>
    </xf>
    <xf numFmtId="197" fontId="17" fillId="4" borderId="3">
      <alignment horizontal="right" vertical="center"/>
      <protection locked="0"/>
    </xf>
    <xf numFmtId="197" fontId="17" fillId="4" borderId="3">
      <alignment horizontal="right" vertical="center"/>
      <protection locked="0"/>
    </xf>
    <xf numFmtId="197" fontId="17" fillId="4" borderId="3">
      <alignment horizontal="right" vertical="center"/>
      <protection locked="0"/>
    </xf>
    <xf numFmtId="3" fontId="330" fillId="0" borderId="3"/>
    <xf numFmtId="197" fontId="17" fillId="4" borderId="3">
      <alignment horizontal="right" vertical="center"/>
      <protection locked="0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245" fontId="20" fillId="0" borderId="5">
      <alignment horizontal="left" vertical="center"/>
    </xf>
    <xf numFmtId="0" fontId="20" fillId="0" borderId="5">
      <alignment horizontal="left" vertical="center"/>
    </xf>
    <xf numFmtId="245" fontId="20" fillId="0" borderId="5">
      <alignment horizontal="left" vertical="center"/>
    </xf>
    <xf numFmtId="3" fontId="330" fillId="0" borderId="3"/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0" fontId="20" fillId="0" borderId="5">
      <alignment horizontal="left" vertical="center"/>
    </xf>
    <xf numFmtId="245" fontId="20" fillId="0" borderId="5">
      <alignment horizontal="left" vertical="center"/>
    </xf>
    <xf numFmtId="245" fontId="20" fillId="0" borderId="5">
      <alignment horizontal="left" vertical="center"/>
    </xf>
    <xf numFmtId="3" fontId="9" fillId="2" borderId="1889" applyNumberFormat="0" applyFont="0" applyFill="0" applyBorder="0" applyAlignment="0" applyProtection="0">
      <alignment horizontal="center" vertical="center" wrapText="1"/>
    </xf>
    <xf numFmtId="0" fontId="396" fillId="86" borderId="1903" applyNumberFormat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19" fillId="86" borderId="1903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11" fillId="0" borderId="0">
      <alignment vertical="center"/>
    </xf>
    <xf numFmtId="9" fontId="402" fillId="0" borderId="0" applyFont="0" applyFill="0" applyBorder="0" applyAlignment="0" applyProtection="0">
      <alignment vertical="center"/>
    </xf>
    <xf numFmtId="41" fontId="211" fillId="0" borderId="0" applyFont="0" applyFill="0" applyBorder="0" applyAlignment="0" applyProtection="0">
      <alignment vertical="center"/>
    </xf>
    <xf numFmtId="0" fontId="20" fillId="0" borderId="1913">
      <alignment horizontal="left" vertical="center"/>
    </xf>
    <xf numFmtId="0" fontId="274" fillId="61" borderId="1903" applyNumberFormat="0" applyAlignment="0" applyProtection="0"/>
    <xf numFmtId="0" fontId="20" fillId="0" borderId="1913">
      <alignment horizontal="left"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9" borderId="11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245" fontId="20" fillId="0" borderId="1913">
      <alignment horizontal="left" vertical="center"/>
    </xf>
    <xf numFmtId="0" fontId="1" fillId="0" borderId="0">
      <alignment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245" fontId="20" fillId="0" borderId="1913">
      <alignment horizontal="left" vertical="center"/>
    </xf>
    <xf numFmtId="0" fontId="413" fillId="73" borderId="1901" applyNumberFormat="0" applyAlignment="0" applyProtection="0">
      <alignment vertical="center"/>
    </xf>
    <xf numFmtId="0" fontId="412" fillId="0" borderId="1904" applyNumberFormat="0" applyFill="0" applyAlignment="0" applyProtection="0">
      <alignment vertical="center"/>
    </xf>
    <xf numFmtId="0" fontId="8" fillId="87" borderId="1902" applyNumberFormat="0" applyFont="0" applyAlignment="0" applyProtection="0">
      <alignment vertical="center"/>
    </xf>
    <xf numFmtId="0" fontId="406" fillId="86" borderId="1901" applyNumberFormat="0" applyAlignment="0" applyProtection="0">
      <alignment vertical="center"/>
    </xf>
    <xf numFmtId="0" fontId="20" fillId="0" borderId="1913">
      <alignment horizontal="left" vertical="center"/>
    </xf>
    <xf numFmtId="0" fontId="1" fillId="0" borderId="0">
      <alignment vertical="center"/>
    </xf>
    <xf numFmtId="0" fontId="108" fillId="0" borderId="1905">
      <alignment vertical="justify" wrapText="1"/>
    </xf>
    <xf numFmtId="10" fontId="34" fillId="4" borderId="3" applyNumberFormat="0" applyBorder="0" applyAlignment="0" applyProtection="0"/>
    <xf numFmtId="245" fontId="20" fillId="0" borderId="1913">
      <alignment horizontal="left" vertical="center"/>
    </xf>
    <xf numFmtId="0" fontId="1" fillId="0" borderId="0">
      <alignment vertical="center"/>
    </xf>
    <xf numFmtId="245" fontId="20" fillId="0" borderId="1913">
      <alignment horizontal="left" vertical="center"/>
    </xf>
    <xf numFmtId="0" fontId="20" fillId="0" borderId="1913">
      <alignment horizontal="left" vertical="center"/>
    </xf>
    <xf numFmtId="0" fontId="1" fillId="0" borderId="0">
      <alignment vertical="center"/>
    </xf>
    <xf numFmtId="0" fontId="108" fillId="0" borderId="1905">
      <alignment vertical="justify" wrapText="1"/>
    </xf>
    <xf numFmtId="0" fontId="1" fillId="0" borderId="0">
      <alignment vertical="center"/>
    </xf>
    <xf numFmtId="245" fontId="20" fillId="0" borderId="1913">
      <alignment horizontal="left" vertical="center"/>
    </xf>
    <xf numFmtId="0" fontId="412" fillId="0" borderId="1904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63" fillId="61" borderId="1901" applyNumberFormat="0" applyAlignment="0" applyProtection="0"/>
    <xf numFmtId="0" fontId="1" fillId="0" borderId="0">
      <alignment vertical="center"/>
    </xf>
    <xf numFmtId="0" fontId="274" fillId="61" borderId="1903" applyNumberFormat="0" applyAlignment="0" applyProtection="0"/>
    <xf numFmtId="0" fontId="1" fillId="0" borderId="0">
      <alignment vertical="center"/>
    </xf>
    <xf numFmtId="0" fontId="1" fillId="39" borderId="118" applyNumberFormat="0" applyFont="0" applyAlignment="0" applyProtection="0">
      <alignment vertical="center"/>
    </xf>
    <xf numFmtId="0" fontId="1" fillId="0" borderId="0">
      <alignment vertical="center"/>
    </xf>
    <xf numFmtId="0" fontId="8" fillId="52" borderId="1902" applyNumberFormat="0" applyFont="0" applyAlignment="0" applyProtection="0"/>
    <xf numFmtId="0" fontId="1" fillId="0" borderId="0">
      <alignment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245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8" fillId="52" borderId="1902" applyNumberFormat="0" applyFont="0" applyAlignment="0" applyProtection="0"/>
    <xf numFmtId="0" fontId="20" fillId="0" borderId="1913">
      <alignment horizontal="left" vertical="center"/>
    </xf>
    <xf numFmtId="0" fontId="263" fillId="61" borderId="1901" applyNumberFormat="0" applyAlignment="0" applyProtection="0"/>
    <xf numFmtId="0" fontId="412" fillId="0" borderId="1904" applyNumberFormat="0" applyFill="0" applyAlignment="0" applyProtection="0">
      <alignment vertical="center"/>
    </xf>
    <xf numFmtId="0" fontId="406" fillId="86" borderId="1901" applyNumberFormat="0" applyAlignment="0" applyProtection="0">
      <alignment vertical="center"/>
    </xf>
    <xf numFmtId="0" fontId="8" fillId="87" borderId="1902" applyNumberFormat="0" applyFont="0" applyAlignment="0" applyProtection="0">
      <alignment vertical="center"/>
    </xf>
    <xf numFmtId="0" fontId="412" fillId="0" borderId="1904" applyNumberFormat="0" applyFill="0" applyAlignment="0" applyProtection="0">
      <alignment vertical="center"/>
    </xf>
    <xf numFmtId="0" fontId="413" fillId="73" borderId="1901" applyNumberFormat="0" applyAlignment="0" applyProtection="0">
      <alignment vertical="center"/>
    </xf>
    <xf numFmtId="0" fontId="419" fillId="86" borderId="1903" applyNumberFormat="0" applyAlignment="0" applyProtection="0">
      <alignment vertical="center"/>
    </xf>
    <xf numFmtId="245" fontId="20" fillId="0" borderId="1913">
      <alignment horizontal="left" vertical="center"/>
    </xf>
    <xf numFmtId="0" fontId="20" fillId="0" borderId="1913">
      <alignment horizontal="left" vertical="center"/>
    </xf>
    <xf numFmtId="245" fontId="20" fillId="0" borderId="1913">
      <alignment horizontal="left" vertical="center"/>
    </xf>
    <xf numFmtId="0" fontId="396" fillId="86" borderId="1903" applyNumberFormat="0" applyAlignment="0" applyProtection="0"/>
    <xf numFmtId="0" fontId="349" fillId="87" borderId="1902" applyNumberFormat="0" applyFont="0" applyAlignment="0" applyProtection="0"/>
    <xf numFmtId="0" fontId="377" fillId="86" borderId="1901" applyNumberFormat="0" applyAlignment="0" applyProtection="0"/>
    <xf numFmtId="3" fontId="9" fillId="2" borderId="1889" applyNumberFormat="0" applyFont="0" applyFill="0" applyBorder="0" applyAlignment="0" applyProtection="0">
      <alignment horizontal="center" vertical="center" wrapText="1"/>
    </xf>
    <xf numFmtId="37" fontId="108" fillId="0" borderId="1885" applyAlignment="0"/>
    <xf numFmtId="0" fontId="20" fillId="0" borderId="1913">
      <alignment horizontal="left" vertical="center"/>
    </xf>
    <xf numFmtId="0" fontId="20" fillId="0" borderId="1913">
      <alignment horizontal="left" vertical="center"/>
    </xf>
    <xf numFmtId="37" fontId="108" fillId="0" borderId="1885" applyAlignment="0"/>
    <xf numFmtId="3" fontId="9" fillId="2" borderId="1889" applyNumberFormat="0" applyFont="0" applyFill="0" applyBorder="0" applyAlignment="0" applyProtection="0">
      <alignment horizontal="center" vertical="center" wrapText="1"/>
    </xf>
    <xf numFmtId="0" fontId="377" fillId="86" borderId="1901" applyNumberFormat="0" applyAlignment="0" applyProtection="0"/>
    <xf numFmtId="0" fontId="20" fillId="0" borderId="1913">
      <alignment horizontal="left" vertical="center"/>
    </xf>
    <xf numFmtId="0" fontId="349" fillId="87" borderId="1902" applyNumberFormat="0" applyFont="0" applyAlignment="0" applyProtection="0"/>
    <xf numFmtId="0" fontId="396" fillId="86" borderId="1903" applyNumberFormat="0" applyAlignment="0" applyProtection="0"/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9" borderId="11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1913">
      <alignment horizontal="left"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108" fillId="0" borderId="1905">
      <alignment vertical="justify" wrapText="1"/>
    </xf>
    <xf numFmtId="0" fontId="263" fillId="61" borderId="1901" applyNumberFormat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274" fillId="61" borderId="1903" applyNumberFormat="0" applyAlignment="0" applyProtection="0"/>
    <xf numFmtId="0" fontId="1" fillId="0" borderId="0">
      <alignment vertical="center"/>
    </xf>
    <xf numFmtId="0" fontId="1" fillId="39" borderId="118" applyNumberFormat="0" applyFont="0" applyAlignment="0" applyProtection="0">
      <alignment vertical="center"/>
    </xf>
    <xf numFmtId="0" fontId="1" fillId="0" borderId="0">
      <alignment vertical="center"/>
    </xf>
    <xf numFmtId="0" fontId="8" fillId="52" borderId="1902" applyNumberFormat="0" applyFont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6" fillId="86" borderId="1901" applyNumberFormat="0" applyAlignment="0" applyProtection="0">
      <alignment vertical="center"/>
    </xf>
    <xf numFmtId="0" fontId="8" fillId="87" borderId="1902" applyNumberFormat="0" applyFont="0" applyAlignment="0" applyProtection="0">
      <alignment vertical="center"/>
    </xf>
    <xf numFmtId="0" fontId="412" fillId="0" borderId="1904" applyNumberFormat="0" applyFill="0" applyAlignment="0" applyProtection="0">
      <alignment vertical="center"/>
    </xf>
    <xf numFmtId="0" fontId="413" fillId="73" borderId="1901" applyNumberFormat="0" applyAlignment="0" applyProtection="0">
      <alignment vertical="center"/>
    </xf>
    <xf numFmtId="0" fontId="419" fillId="86" borderId="1903" applyNumberFormat="0" applyAlignment="0" applyProtection="0">
      <alignment vertical="center"/>
    </xf>
    <xf numFmtId="245" fontId="20" fillId="0" borderId="1913">
      <alignment horizontal="left" vertical="center"/>
    </xf>
    <xf numFmtId="37" fontId="108" fillId="0" borderId="1885" applyAlignment="0"/>
    <xf numFmtId="0" fontId="1" fillId="0" borderId="0">
      <alignment vertical="center"/>
    </xf>
    <xf numFmtId="3" fontId="9" fillId="2" borderId="1889" applyNumberFormat="0" applyFont="0" applyFill="0" applyBorder="0" applyAlignment="0" applyProtection="0">
      <alignment horizontal="center" vertical="center" wrapText="1"/>
    </xf>
    <xf numFmtId="0" fontId="377" fillId="86" borderId="1901" applyNumberFormat="0" applyAlignment="0" applyProtection="0"/>
    <xf numFmtId="0" fontId="349" fillId="87" borderId="1902" applyNumberFormat="0" applyFont="0" applyAlignment="0" applyProtection="0"/>
    <xf numFmtId="0" fontId="396" fillId="86" borderId="1903" applyNumberFormat="0" applyAlignment="0" applyProtection="0"/>
    <xf numFmtId="245" fontId="20" fillId="0" borderId="1913">
      <alignment horizontal="left" vertical="center"/>
    </xf>
    <xf numFmtId="0" fontId="1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9" borderId="11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245" fontId="20" fillId="0" borderId="1913">
      <alignment horizontal="left" vertical="center"/>
    </xf>
    <xf numFmtId="245" fontId="20" fillId="0" borderId="1913">
      <alignment horizontal="left" vertical="center"/>
    </xf>
    <xf numFmtId="0" fontId="20" fillId="0" borderId="1913">
      <alignment horizontal="left" vertical="center"/>
    </xf>
    <xf numFmtId="0" fontId="108" fillId="0" borderId="1905">
      <alignment vertical="justify" wrapText="1"/>
    </xf>
    <xf numFmtId="0" fontId="20" fillId="0" borderId="1913">
      <alignment horizontal="left" vertical="center"/>
    </xf>
    <xf numFmtId="0" fontId="263" fillId="61" borderId="1901" applyNumberFormat="0" applyAlignment="0" applyProtection="0"/>
    <xf numFmtId="0" fontId="274" fillId="61" borderId="1903" applyNumberFormat="0" applyAlignment="0" applyProtection="0"/>
    <xf numFmtId="0" fontId="8" fillId="52" borderId="1902" applyNumberFormat="0" applyFont="0" applyAlignment="0" applyProtection="0"/>
    <xf numFmtId="0" fontId="406" fillId="86" borderId="1901" applyNumberFormat="0" applyAlignment="0" applyProtection="0">
      <alignment vertical="center"/>
    </xf>
    <xf numFmtId="0" fontId="8" fillId="87" borderId="1902" applyNumberFormat="0" applyFont="0" applyAlignment="0" applyProtection="0">
      <alignment vertical="center"/>
    </xf>
    <xf numFmtId="0" fontId="412" fillId="0" borderId="1904" applyNumberFormat="0" applyFill="0" applyAlignment="0" applyProtection="0">
      <alignment vertical="center"/>
    </xf>
    <xf numFmtId="0" fontId="413" fillId="73" borderId="1901" applyNumberFormat="0" applyAlignment="0" applyProtection="0">
      <alignment vertical="center"/>
    </xf>
    <xf numFmtId="0" fontId="419" fillId="86" borderId="1903" applyNumberFormat="0" applyAlignment="0" applyProtection="0">
      <alignment vertical="center"/>
    </xf>
    <xf numFmtId="245" fontId="20" fillId="0" borderId="1913">
      <alignment horizontal="left" vertical="center"/>
    </xf>
    <xf numFmtId="0" fontId="274" fillId="61" borderId="1903" applyNumberFormat="0" applyAlignment="0" applyProtection="0"/>
    <xf numFmtId="0" fontId="419" fillId="86" borderId="1903" applyNumberFormat="0" applyAlignment="0" applyProtection="0">
      <alignment vertical="center"/>
    </xf>
    <xf numFmtId="37" fontId="108" fillId="0" borderId="1885" applyAlignment="0"/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37" fontId="108" fillId="0" borderId="1885" applyAlignment="0"/>
    <xf numFmtId="3" fontId="9" fillId="2" borderId="1889" applyNumberFormat="0" applyFont="0" applyFill="0" applyBorder="0" applyAlignment="0" applyProtection="0">
      <alignment horizontal="center" vertical="center" wrapText="1"/>
    </xf>
    <xf numFmtId="0" fontId="377" fillId="86" borderId="1901" applyNumberFormat="0" applyAlignment="0" applyProtection="0"/>
    <xf numFmtId="0" fontId="349" fillId="87" borderId="1902" applyNumberFormat="0" applyFont="0" applyAlignment="0" applyProtection="0"/>
    <xf numFmtId="0" fontId="396" fillId="86" borderId="1903" applyNumberFormat="0" applyAlignment="0" applyProtection="0"/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245" fontId="20" fillId="0" borderId="1913">
      <alignment horizontal="left" vertical="center"/>
    </xf>
    <xf numFmtId="0" fontId="20" fillId="0" borderId="1913">
      <alignment horizontal="left" vertical="center"/>
    </xf>
    <xf numFmtId="245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245" fontId="20" fillId="0" borderId="1913">
      <alignment horizontal="left" vertical="center"/>
    </xf>
    <xf numFmtId="245" fontId="20" fillId="0" borderId="1913">
      <alignment horizontal="left" vertical="center"/>
    </xf>
    <xf numFmtId="3" fontId="9" fillId="2" borderId="1889" applyNumberFormat="0" applyFont="0" applyFill="0" applyBorder="0" applyAlignment="0" applyProtection="0">
      <alignment horizontal="center" vertical="center" wrapText="1"/>
    </xf>
    <xf numFmtId="0" fontId="396" fillId="86" borderId="1903" applyNumberFormat="0" applyAlignment="0" applyProtection="0"/>
    <xf numFmtId="0" fontId="211" fillId="0" borderId="0">
      <alignment vertical="center"/>
    </xf>
    <xf numFmtId="9" fontId="402" fillId="0" borderId="0" applyFont="0" applyFill="0" applyBorder="0" applyAlignment="0" applyProtection="0">
      <alignment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108" fillId="0" borderId="1905">
      <alignment vertical="justify" wrapText="1"/>
    </xf>
    <xf numFmtId="0" fontId="263" fillId="61" borderId="1901" applyNumberFormat="0" applyAlignment="0" applyProtection="0"/>
    <xf numFmtId="0" fontId="274" fillId="61" borderId="1903" applyNumberFormat="0" applyAlignment="0" applyProtection="0"/>
    <xf numFmtId="0" fontId="8" fillId="52" borderId="1902" applyNumberFormat="0" applyFont="0" applyAlignment="0" applyProtection="0"/>
    <xf numFmtId="0" fontId="406" fillId="86" borderId="1901" applyNumberFormat="0" applyAlignment="0" applyProtection="0">
      <alignment vertical="center"/>
    </xf>
    <xf numFmtId="0" fontId="8" fillId="87" borderId="1902" applyNumberFormat="0" applyFont="0" applyAlignment="0" applyProtection="0">
      <alignment vertical="center"/>
    </xf>
    <xf numFmtId="0" fontId="412" fillId="0" borderId="1904" applyNumberFormat="0" applyFill="0" applyAlignment="0" applyProtection="0">
      <alignment vertical="center"/>
    </xf>
    <xf numFmtId="0" fontId="413" fillId="73" borderId="1901" applyNumberFormat="0" applyAlignment="0" applyProtection="0">
      <alignment vertical="center"/>
    </xf>
    <xf numFmtId="0" fontId="419" fillId="86" borderId="1903" applyNumberFormat="0" applyAlignment="0" applyProtection="0">
      <alignment vertical="center"/>
    </xf>
    <xf numFmtId="245" fontId="20" fillId="0" borderId="1913">
      <alignment horizontal="left" vertical="center"/>
    </xf>
    <xf numFmtId="37" fontId="108" fillId="0" borderId="1885" applyAlignment="0"/>
    <xf numFmtId="3" fontId="9" fillId="2" borderId="1889" applyNumberFormat="0" applyFont="0" applyFill="0" applyBorder="0" applyAlignment="0" applyProtection="0">
      <alignment horizontal="center" vertical="center" wrapText="1"/>
    </xf>
    <xf numFmtId="0" fontId="377" fillId="86" borderId="1901" applyNumberFormat="0" applyAlignment="0" applyProtection="0"/>
    <xf numFmtId="0" fontId="349" fillId="87" borderId="1902" applyNumberFormat="0" applyFont="0" applyAlignment="0" applyProtection="0"/>
    <xf numFmtId="0" fontId="396" fillId="86" borderId="1903" applyNumberFormat="0" applyAlignment="0" applyProtection="0"/>
    <xf numFmtId="245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245" fontId="20" fillId="0" borderId="1913">
      <alignment horizontal="left" vertical="center"/>
    </xf>
    <xf numFmtId="245" fontId="20" fillId="0" borderId="1913">
      <alignment horizontal="left" vertical="center"/>
    </xf>
    <xf numFmtId="0" fontId="1" fillId="0" borderId="0">
      <alignment vertical="center"/>
    </xf>
    <xf numFmtId="0" fontId="108" fillId="0" borderId="1905">
      <alignment vertical="justify" wrapText="1"/>
    </xf>
    <xf numFmtId="0" fontId="263" fillId="61" borderId="1901" applyNumberFormat="0" applyAlignment="0" applyProtection="0"/>
    <xf numFmtId="0" fontId="274" fillId="61" borderId="1903" applyNumberFormat="0" applyAlignment="0" applyProtection="0"/>
    <xf numFmtId="0" fontId="8" fillId="52" borderId="1902" applyNumberFormat="0" applyFont="0" applyAlignment="0" applyProtection="0"/>
    <xf numFmtId="0" fontId="406" fillId="86" borderId="1901" applyNumberFormat="0" applyAlignment="0" applyProtection="0">
      <alignment vertical="center"/>
    </xf>
    <xf numFmtId="0" fontId="8" fillId="87" borderId="1902" applyNumberFormat="0" applyFont="0" applyAlignment="0" applyProtection="0">
      <alignment vertical="center"/>
    </xf>
    <xf numFmtId="0" fontId="412" fillId="0" borderId="1904" applyNumberFormat="0" applyFill="0" applyAlignment="0" applyProtection="0">
      <alignment vertical="center"/>
    </xf>
    <xf numFmtId="0" fontId="413" fillId="73" borderId="1901" applyNumberFormat="0" applyAlignment="0" applyProtection="0">
      <alignment vertical="center"/>
    </xf>
    <xf numFmtId="0" fontId="419" fillId="86" borderId="1903" applyNumberFormat="0" applyAlignment="0" applyProtection="0">
      <alignment vertical="center"/>
    </xf>
    <xf numFmtId="0" fontId="274" fillId="61" borderId="1903" applyNumberFormat="0" applyAlignment="0" applyProtection="0"/>
    <xf numFmtId="0" fontId="419" fillId="86" borderId="1903" applyNumberFormat="0" applyAlignment="0" applyProtection="0">
      <alignment vertical="center"/>
    </xf>
    <xf numFmtId="37" fontId="108" fillId="0" borderId="1885" applyAlignment="0"/>
    <xf numFmtId="37" fontId="108" fillId="0" borderId="1885" applyAlignment="0"/>
    <xf numFmtId="3" fontId="9" fillId="2" borderId="1889" applyNumberFormat="0" applyFont="0" applyFill="0" applyBorder="0" applyAlignment="0" applyProtection="0">
      <alignment horizontal="center" vertical="center" wrapText="1"/>
    </xf>
    <xf numFmtId="0" fontId="377" fillId="86" borderId="1901" applyNumberFormat="0" applyAlignment="0" applyProtection="0"/>
    <xf numFmtId="0" fontId="349" fillId="87" borderId="1902" applyNumberFormat="0" applyFont="0" applyAlignment="0" applyProtection="0"/>
    <xf numFmtId="0" fontId="396" fillId="86" borderId="1903" applyNumberFormat="0" applyAlignment="0" applyProtection="0"/>
    <xf numFmtId="0" fontId="20" fillId="0" borderId="1913">
      <alignment horizontal="left" vertical="center"/>
    </xf>
    <xf numFmtId="3" fontId="9" fillId="2" borderId="1889" applyNumberFormat="0" applyFont="0" applyFill="0" applyBorder="0" applyAlignment="0" applyProtection="0">
      <alignment horizontal="center" vertical="center" wrapText="1"/>
    </xf>
    <xf numFmtId="0" fontId="396" fillId="86" borderId="1903" applyNumberFormat="0" applyAlignment="0" applyProtection="0"/>
    <xf numFmtId="0" fontId="20" fillId="0" borderId="1913">
      <alignment horizontal="left" vertical="center"/>
    </xf>
    <xf numFmtId="245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245" fontId="20" fillId="0" borderId="1913">
      <alignment horizontal="left" vertical="center"/>
    </xf>
    <xf numFmtId="0" fontId="20" fillId="0" borderId="1913">
      <alignment horizontal="left" vertical="center"/>
    </xf>
    <xf numFmtId="245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0" fontId="20" fillId="0" borderId="1913">
      <alignment horizontal="left" vertical="center"/>
    </xf>
    <xf numFmtId="245" fontId="20" fillId="0" borderId="1913">
      <alignment horizontal="left" vertical="center"/>
    </xf>
    <xf numFmtId="245" fontId="20" fillId="0" borderId="1913">
      <alignment horizontal="left"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</cellStyleXfs>
  <cellXfs count="1649">
    <xf numFmtId="0" fontId="0" fillId="0" borderId="0" xfId="0">
      <alignment vertical="center"/>
    </xf>
    <xf numFmtId="38" fontId="0" fillId="0" borderId="0" xfId="0" applyNumberFormat="1" applyAlignment="1"/>
    <xf numFmtId="38" fontId="12" fillId="4" borderId="0" xfId="2085" applyFont="1" applyAlignment="1"/>
    <xf numFmtId="38" fontId="14" fillId="4" borderId="0" xfId="2085" applyFont="1"/>
    <xf numFmtId="38" fontId="15" fillId="4" borderId="0" xfId="2085" applyFont="1"/>
    <xf numFmtId="38" fontId="18" fillId="0" borderId="0" xfId="0" applyNumberFormat="1" applyFont="1" applyAlignment="1">
      <alignment horizontal="left"/>
    </xf>
    <xf numFmtId="38" fontId="18" fillId="0" borderId="0" xfId="0" applyNumberFormat="1" applyFont="1" applyAlignment="1">
      <alignment horizontal="right"/>
    </xf>
    <xf numFmtId="38" fontId="15" fillId="0" borderId="0" xfId="0" applyNumberFormat="1" applyFont="1" applyAlignment="1"/>
    <xf numFmtId="38" fontId="15" fillId="4" borderId="0" xfId="2085" applyFont="1" applyAlignment="1"/>
    <xf numFmtId="38" fontId="19" fillId="0" borderId="0" xfId="0" applyNumberFormat="1" applyFont="1" applyAlignment="1"/>
    <xf numFmtId="38" fontId="17" fillId="0" borderId="0" xfId="0" applyNumberFormat="1" applyFont="1" applyAlignment="1"/>
    <xf numFmtId="38" fontId="18" fillId="4" borderId="0" xfId="2085" applyFont="1" applyAlignment="1">
      <alignment horizontal="right"/>
    </xf>
    <xf numFmtId="38" fontId="18" fillId="0" borderId="0" xfId="0" applyNumberFormat="1" applyFont="1" applyAlignment="1"/>
    <xf numFmtId="38" fontId="18" fillId="0" borderId="0" xfId="0" quotePrefix="1" applyNumberFormat="1" applyFont="1" applyAlignment="1">
      <alignment horizontal="right"/>
    </xf>
    <xf numFmtId="0" fontId="13" fillId="4" borderId="0" xfId="0" applyNumberFormat="1" applyFont="1" applyFill="1" applyBorder="1" applyAlignment="1">
      <alignment horizontal="right" vertical="center"/>
    </xf>
    <xf numFmtId="38" fontId="15" fillId="4" borderId="0" xfId="2085" applyFont="1" applyFill="1" applyBorder="1"/>
    <xf numFmtId="38" fontId="18" fillId="4" borderId="0" xfId="2085" applyFont="1" applyAlignment="1"/>
    <xf numFmtId="0" fontId="12" fillId="4" borderId="0" xfId="0" applyNumberFormat="1" applyFont="1" applyFill="1" applyBorder="1" applyAlignment="1">
      <alignment vertical="center"/>
    </xf>
    <xf numFmtId="38" fontId="18" fillId="4" borderId="0" xfId="2085" applyFont="1" applyFill="1" applyBorder="1" applyAlignment="1">
      <alignment horizontal="right"/>
    </xf>
    <xf numFmtId="0" fontId="12" fillId="0" borderId="0" xfId="0" applyNumberFormat="1" applyFont="1" applyFill="1" applyBorder="1" applyAlignment="1">
      <alignment vertical="center"/>
    </xf>
    <xf numFmtId="0" fontId="13" fillId="0" borderId="0" xfId="0" applyNumberFormat="1" applyFont="1" applyFill="1" applyBorder="1" applyAlignment="1">
      <alignment horizontal="right" vertical="center"/>
    </xf>
    <xf numFmtId="38" fontId="9" fillId="4" borderId="0" xfId="2085" quotePrefix="1" applyFont="1" applyAlignment="1"/>
    <xf numFmtId="38" fontId="22" fillId="0" borderId="0" xfId="0" applyNumberFormat="1" applyFont="1" applyAlignment="1"/>
    <xf numFmtId="38" fontId="9" fillId="4" borderId="0" xfId="2085" applyFont="1" applyAlignment="1"/>
    <xf numFmtId="38" fontId="15" fillId="4" borderId="0" xfId="2085" applyFont="1" applyAlignment="1">
      <alignment horizontal="left"/>
    </xf>
    <xf numFmtId="38" fontId="9" fillId="4" borderId="0" xfId="2085" quotePrefix="1" applyFont="1" applyAlignment="1">
      <alignment wrapText="1"/>
    </xf>
    <xf numFmtId="38" fontId="18" fillId="4" borderId="0" xfId="2085" applyFont="1" applyAlignment="1">
      <alignment wrapText="1"/>
    </xf>
    <xf numFmtId="38" fontId="15" fillId="4" borderId="0" xfId="0" applyNumberFormat="1" applyFont="1" applyFill="1" applyBorder="1" applyAlignment="1"/>
    <xf numFmtId="38" fontId="18" fillId="4" borderId="0" xfId="2085" applyFont="1"/>
    <xf numFmtId="38" fontId="23" fillId="0" borderId="0" xfId="0" applyNumberFormat="1" applyFont="1" applyAlignment="1">
      <alignment horizontal="right"/>
    </xf>
    <xf numFmtId="38" fontId="25" fillId="0" borderId="16" xfId="0" applyNumberFormat="1" applyFont="1" applyFill="1" applyBorder="1" applyAlignment="1"/>
    <xf numFmtId="0" fontId="26" fillId="0" borderId="16" xfId="2087" applyNumberFormat="1" applyFont="1" applyFill="1" applyBorder="1" applyAlignment="1" applyProtection="1">
      <alignment horizontal="left" vertical="center"/>
    </xf>
    <xf numFmtId="38" fontId="25" fillId="0" borderId="0" xfId="0" applyNumberFormat="1" applyFont="1" applyFill="1" applyBorder="1" applyAlignment="1"/>
    <xf numFmtId="38" fontId="25" fillId="0" borderId="17" xfId="0" applyNumberFormat="1" applyFont="1" applyFill="1" applyBorder="1" applyAlignment="1"/>
    <xf numFmtId="38" fontId="29" fillId="4" borderId="0" xfId="2087" applyNumberFormat="1" applyFont="1" applyFill="1" applyBorder="1" applyAlignment="1" applyProtection="1">
      <alignment horizontal="right"/>
    </xf>
    <xf numFmtId="38" fontId="22" fillId="0" borderId="0" xfId="0" applyNumberFormat="1" applyFont="1" applyBorder="1" applyAlignment="1">
      <alignment horizontal="left" vertical="center"/>
    </xf>
    <xf numFmtId="38" fontId="31" fillId="0" borderId="0" xfId="0" applyNumberFormat="1" applyFont="1" applyBorder="1" applyAlignment="1">
      <alignment horizontal="center" vertical="center"/>
    </xf>
    <xf numFmtId="38" fontId="32" fillId="10" borderId="0" xfId="0" applyNumberFormat="1" applyFont="1" applyFill="1" applyBorder="1" applyAlignment="1">
      <alignment horizontal="right" vertical="center"/>
    </xf>
    <xf numFmtId="38" fontId="34" fillId="0" borderId="0" xfId="0" applyNumberFormat="1" applyFont="1" applyBorder="1" applyAlignment="1">
      <alignment horizontal="right" vertical="center"/>
    </xf>
    <xf numFmtId="38" fontId="9" fillId="4" borderId="0" xfId="0" applyNumberFormat="1" applyFont="1" applyFill="1" applyBorder="1" applyAlignment="1"/>
    <xf numFmtId="37" fontId="34" fillId="4" borderId="0" xfId="1512" applyNumberFormat="1" applyFont="1" applyFill="1" applyBorder="1" applyAlignment="1">
      <alignment vertical="center" wrapText="1"/>
    </xf>
    <xf numFmtId="37" fontId="34" fillId="0" borderId="0" xfId="1512" applyNumberFormat="1" applyFont="1" applyBorder="1" applyAlignment="1">
      <alignment horizontal="right" vertical="center" wrapText="1"/>
    </xf>
    <xf numFmtId="37" fontId="34" fillId="4" borderId="13" xfId="1512" applyNumberFormat="1" applyFont="1" applyFill="1" applyBorder="1" applyAlignment="1">
      <alignment vertical="center"/>
    </xf>
    <xf numFmtId="38" fontId="18" fillId="0" borderId="0" xfId="0" applyNumberFormat="1" applyFont="1" applyFill="1" applyBorder="1" applyAlignment="1"/>
    <xf numFmtId="38" fontId="34" fillId="0" borderId="0" xfId="0" applyNumberFormat="1" applyFont="1" applyFill="1" applyBorder="1" applyAlignment="1">
      <alignment vertical="center"/>
    </xf>
    <xf numFmtId="37" fontId="34" fillId="0" borderId="18" xfId="1512" applyNumberFormat="1" applyFont="1" applyFill="1" applyBorder="1" applyAlignment="1">
      <alignment horizontal="right" vertical="center" wrapText="1"/>
    </xf>
    <xf numFmtId="37" fontId="34" fillId="4" borderId="19" xfId="1512" applyNumberFormat="1" applyFont="1" applyFill="1" applyBorder="1" applyAlignment="1">
      <alignment vertical="center" wrapText="1"/>
    </xf>
    <xf numFmtId="37" fontId="34" fillId="0" borderId="13" xfId="1512" applyNumberFormat="1" applyFont="1" applyFill="1" applyBorder="1" applyAlignment="1">
      <alignment horizontal="right" vertical="center" wrapText="1"/>
    </xf>
    <xf numFmtId="37" fontId="34" fillId="4" borderId="20" xfId="1512" applyNumberFormat="1" applyFont="1" applyFill="1" applyBorder="1" applyAlignment="1">
      <alignment horizontal="right" vertical="center" wrapText="1"/>
    </xf>
    <xf numFmtId="38" fontId="25" fillId="0" borderId="18" xfId="0" applyNumberFormat="1" applyFont="1" applyFill="1" applyBorder="1" applyAlignment="1"/>
    <xf numFmtId="38" fontId="36" fillId="4" borderId="0" xfId="0" applyNumberFormat="1" applyFont="1" applyFill="1" applyBorder="1" applyAlignment="1">
      <alignment horizontal="center"/>
    </xf>
    <xf numFmtId="38" fontId="37" fillId="4" borderId="0" xfId="0" applyNumberFormat="1" applyFont="1" applyFill="1" applyBorder="1" applyAlignment="1"/>
    <xf numFmtId="37" fontId="34" fillId="4" borderId="20" xfId="1512" applyNumberFormat="1" applyFont="1" applyFill="1" applyBorder="1" applyAlignment="1">
      <alignment vertical="center" wrapText="1"/>
    </xf>
    <xf numFmtId="38" fontId="25" fillId="0" borderId="13" xfId="0" applyNumberFormat="1" applyFont="1" applyFill="1" applyBorder="1" applyAlignment="1"/>
    <xf numFmtId="38" fontId="9" fillId="0" borderId="17" xfId="0" applyNumberFormat="1" applyFont="1" applyFill="1" applyBorder="1" applyAlignment="1"/>
    <xf numFmtId="38" fontId="9" fillId="0" borderId="0" xfId="0" applyNumberFormat="1" applyFont="1" applyFill="1" applyBorder="1" applyAlignment="1"/>
    <xf numFmtId="37" fontId="34" fillId="4" borderId="18" xfId="1512" applyNumberFormat="1" applyFont="1" applyFill="1" applyBorder="1" applyAlignment="1">
      <alignment vertical="center"/>
    </xf>
    <xf numFmtId="37" fontId="38" fillId="0" borderId="0" xfId="1512" applyNumberFormat="1" applyFont="1" applyBorder="1" applyAlignment="1">
      <alignment vertical="center"/>
    </xf>
    <xf numFmtId="37" fontId="34" fillId="4" borderId="21" xfId="0" applyNumberFormat="1" applyFont="1" applyFill="1" applyBorder="1" applyAlignment="1">
      <alignment vertical="center"/>
    </xf>
    <xf numFmtId="37" fontId="34" fillId="4" borderId="18" xfId="0" applyNumberFormat="1" applyFont="1" applyFill="1" applyBorder="1" applyAlignment="1">
      <alignment vertical="center"/>
    </xf>
    <xf numFmtId="38" fontId="9" fillId="0" borderId="17" xfId="0" applyNumberFormat="1" applyFont="1" applyFill="1" applyBorder="1" applyAlignment="1">
      <alignment vertical="top"/>
    </xf>
    <xf numFmtId="38" fontId="9" fillId="0" borderId="0" xfId="0" applyNumberFormat="1" applyFont="1" applyFill="1" applyBorder="1" applyAlignment="1">
      <alignment vertical="top"/>
    </xf>
    <xf numFmtId="37" fontId="34" fillId="0" borderId="0" xfId="0" applyNumberFormat="1" applyFont="1" applyBorder="1" applyAlignment="1">
      <alignment horizontal="left" vertical="center" wrapText="1"/>
    </xf>
    <xf numFmtId="38" fontId="9" fillId="4" borderId="0" xfId="0" applyNumberFormat="1" applyFont="1" applyFill="1" applyBorder="1" applyAlignment="1">
      <alignment vertical="top"/>
    </xf>
    <xf numFmtId="38" fontId="34" fillId="0" borderId="0" xfId="0" applyNumberFormat="1" applyFont="1" applyFill="1" applyBorder="1" applyAlignment="1">
      <alignment horizontal="right" vertical="center"/>
    </xf>
    <xf numFmtId="38" fontId="9" fillId="0" borderId="0" xfId="0" applyNumberFormat="1" applyFont="1" applyFill="1" applyBorder="1" applyAlignment="1">
      <alignment vertical="center"/>
    </xf>
    <xf numFmtId="38" fontId="25" fillId="11" borderId="0" xfId="0" applyNumberFormat="1" applyFont="1" applyFill="1" applyBorder="1" applyAlignment="1"/>
    <xf numFmtId="38" fontId="15" fillId="0" borderId="0" xfId="0" applyNumberFormat="1" applyFont="1" applyFill="1" applyBorder="1" applyAlignment="1"/>
    <xf numFmtId="37" fontId="34" fillId="4" borderId="0" xfId="0" applyNumberFormat="1" applyFont="1" applyFill="1" applyBorder="1" applyAlignment="1">
      <alignment vertical="center"/>
    </xf>
    <xf numFmtId="38" fontId="25" fillId="4" borderId="0" xfId="0" applyNumberFormat="1" applyFont="1" applyFill="1" applyBorder="1" applyAlignment="1"/>
    <xf numFmtId="0" fontId="41" fillId="0" borderId="0" xfId="0" applyNumberFormat="1" applyFont="1" applyBorder="1" applyAlignment="1">
      <alignment horizontal="left" vertical="center"/>
    </xf>
    <xf numFmtId="38" fontId="40" fillId="0" borderId="0" xfId="0" applyNumberFormat="1" applyFont="1" applyBorder="1" applyAlignment="1">
      <alignment horizontal="left" vertical="center" wrapText="1"/>
    </xf>
    <xf numFmtId="38" fontId="40" fillId="0" borderId="0" xfId="0" applyNumberFormat="1" applyFont="1" applyBorder="1" applyAlignment="1">
      <alignment vertical="center" wrapText="1"/>
    </xf>
    <xf numFmtId="38" fontId="43" fillId="0" borderId="0" xfId="0" applyNumberFormat="1" applyFont="1" applyFill="1" applyBorder="1" applyAlignment="1"/>
    <xf numFmtId="38" fontId="25" fillId="4" borderId="16" xfId="0" applyNumberFormat="1" applyFont="1" applyFill="1" applyBorder="1" applyAlignment="1"/>
    <xf numFmtId="38" fontId="44" fillId="0" borderId="0" xfId="0" applyNumberFormat="1" applyFont="1" applyFill="1" applyBorder="1" applyAlignment="1"/>
    <xf numFmtId="177" fontId="44" fillId="0" borderId="0" xfId="0" applyNumberFormat="1" applyFont="1" applyFill="1" applyBorder="1" applyAlignment="1"/>
    <xf numFmtId="38" fontId="49" fillId="0" borderId="17" xfId="0" applyNumberFormat="1" applyFont="1" applyFill="1" applyBorder="1" applyAlignment="1"/>
    <xf numFmtId="177" fontId="38" fillId="0" borderId="0" xfId="0" applyNumberFormat="1" applyFont="1" applyFill="1" applyBorder="1" applyAlignment="1">
      <alignment horizontal="right" vertical="center"/>
    </xf>
    <xf numFmtId="0" fontId="15" fillId="0" borderId="0" xfId="0" applyNumberFormat="1" applyFont="1" applyFill="1" applyBorder="1" applyAlignment="1"/>
    <xf numFmtId="177" fontId="15" fillId="0" borderId="0" xfId="0" applyNumberFormat="1" applyFont="1" applyFill="1" applyBorder="1" applyAlignment="1"/>
    <xf numFmtId="38" fontId="54" fillId="0" borderId="0" xfId="0" applyNumberFormat="1" applyFont="1" applyBorder="1" applyAlignment="1">
      <alignment vertical="center"/>
    </xf>
    <xf numFmtId="38" fontId="55" fillId="0" borderId="22" xfId="0" applyNumberFormat="1" applyFont="1" applyFill="1" applyBorder="1" applyAlignment="1"/>
    <xf numFmtId="0" fontId="26" fillId="0" borderId="22" xfId="2087" applyNumberFormat="1" applyFont="1" applyFill="1" applyBorder="1" applyAlignment="1" applyProtection="1">
      <alignment horizontal="left" vertical="center"/>
    </xf>
    <xf numFmtId="38" fontId="55" fillId="0" borderId="0" xfId="0" applyNumberFormat="1" applyFont="1" applyFill="1" applyBorder="1" applyAlignment="1"/>
    <xf numFmtId="0" fontId="26" fillId="0" borderId="0" xfId="2087" applyNumberFormat="1" applyFont="1" applyFill="1" applyBorder="1" applyAlignment="1" applyProtection="1">
      <alignment horizontal="left" vertical="center"/>
    </xf>
    <xf numFmtId="0" fontId="22" fillId="0" borderId="0" xfId="0" applyNumberFormat="1" applyFont="1" applyFill="1" applyBorder="1" applyAlignment="1">
      <alignment vertical="center"/>
    </xf>
    <xf numFmtId="38" fontId="57" fillId="0" borderId="0" xfId="0" applyNumberFormat="1" applyFont="1" applyBorder="1" applyAlignment="1"/>
    <xf numFmtId="38" fontId="55" fillId="0" borderId="17" xfId="0" applyNumberFormat="1" applyFont="1" applyFill="1" applyBorder="1" applyAlignment="1"/>
    <xf numFmtId="182" fontId="57" fillId="0" borderId="0" xfId="0" applyNumberFormat="1" applyFont="1" applyBorder="1" applyAlignment="1"/>
    <xf numFmtId="38" fontId="33" fillId="0" borderId="0" xfId="0" applyNumberFormat="1" applyFont="1" applyFill="1" applyBorder="1" applyAlignment="1">
      <alignment vertical="center"/>
    </xf>
    <xf numFmtId="38" fontId="42" fillId="0" borderId="0" xfId="0" applyNumberFormat="1" applyFont="1" applyAlignment="1">
      <alignment horizontal="left" vertical="center"/>
    </xf>
    <xf numFmtId="38" fontId="55" fillId="4" borderId="0" xfId="0" applyNumberFormat="1" applyFont="1" applyFill="1" applyBorder="1" applyAlignment="1"/>
    <xf numFmtId="38" fontId="57" fillId="0" borderId="0" xfId="0" applyNumberFormat="1" applyFont="1" applyFill="1" applyBorder="1" applyAlignment="1"/>
    <xf numFmtId="38" fontId="61" fillId="0" borderId="22" xfId="0" applyNumberFormat="1" applyFont="1" applyBorder="1" applyAlignment="1"/>
    <xf numFmtId="38" fontId="61" fillId="0" borderId="22" xfId="0" applyNumberFormat="1" applyFont="1" applyFill="1" applyBorder="1" applyAlignment="1"/>
    <xf numFmtId="38" fontId="61" fillId="0" borderId="0" xfId="0" applyNumberFormat="1" applyFont="1" applyFill="1" applyBorder="1" applyAlignment="1"/>
    <xf numFmtId="38" fontId="61" fillId="0" borderId="0" xfId="0" applyNumberFormat="1" applyFont="1" applyAlignment="1"/>
    <xf numFmtId="38" fontId="61" fillId="0" borderId="17" xfId="0" applyNumberFormat="1" applyFont="1" applyBorder="1" applyAlignment="1"/>
    <xf numFmtId="0" fontId="22" fillId="0" borderId="0" xfId="2087" applyNumberFormat="1" applyFont="1" applyFill="1" applyBorder="1" applyAlignment="1" applyProtection="1">
      <alignment horizontal="left" vertical="center"/>
    </xf>
    <xf numFmtId="38" fontId="62" fillId="0" borderId="17" xfId="0" applyNumberFormat="1" applyFont="1" applyBorder="1" applyAlignment="1"/>
    <xf numFmtId="38" fontId="62" fillId="0" borderId="0" xfId="0" applyNumberFormat="1" applyFont="1" applyAlignment="1"/>
    <xf numFmtId="38" fontId="34" fillId="0" borderId="0" xfId="0" applyNumberFormat="1" applyFont="1" applyBorder="1" applyAlignment="1">
      <alignment vertical="center" wrapText="1"/>
    </xf>
    <xf numFmtId="38" fontId="33" fillId="0" borderId="0" xfId="0" applyNumberFormat="1" applyFont="1" applyFill="1" applyBorder="1" applyAlignment="1"/>
    <xf numFmtId="38" fontId="33" fillId="0" borderId="0" xfId="0" applyNumberFormat="1" applyFont="1" applyFill="1" applyBorder="1" applyAlignment="1">
      <alignment horizontal="right" vertical="center" wrapText="1"/>
    </xf>
    <xf numFmtId="38" fontId="33" fillId="0" borderId="0" xfId="0" applyNumberFormat="1" applyFont="1" applyFill="1" applyBorder="1" applyAlignment="1">
      <alignment horizontal="center" vertical="center" wrapText="1"/>
    </xf>
    <xf numFmtId="38" fontId="34" fillId="0" borderId="0" xfId="0" applyNumberFormat="1" applyFont="1" applyFill="1" applyBorder="1" applyAlignment="1"/>
    <xf numFmtId="38" fontId="34" fillId="4" borderId="0" xfId="0" applyNumberFormat="1" applyFont="1" applyFill="1" applyBorder="1" applyAlignment="1"/>
    <xf numFmtId="3" fontId="34" fillId="0" borderId="0" xfId="0" applyNumberFormat="1" applyFont="1" applyFill="1" applyBorder="1" applyAlignment="1"/>
    <xf numFmtId="182" fontId="34" fillId="0" borderId="0" xfId="0" applyNumberFormat="1" applyFont="1" applyFill="1" applyBorder="1" applyAlignment="1"/>
    <xf numFmtId="38" fontId="38" fillId="0" borderId="0" xfId="0" applyNumberFormat="1" applyFont="1" applyBorder="1" applyAlignment="1"/>
    <xf numFmtId="3" fontId="38" fillId="0" borderId="0" xfId="0" applyNumberFormat="1" applyFont="1" applyFill="1" applyBorder="1" applyAlignment="1"/>
    <xf numFmtId="182" fontId="38" fillId="0" borderId="0" xfId="0" applyNumberFormat="1" applyFont="1" applyFill="1" applyBorder="1" applyAlignment="1"/>
    <xf numFmtId="38" fontId="38" fillId="0" borderId="0" xfId="0" applyNumberFormat="1" applyFont="1" applyFill="1" applyBorder="1" applyAlignment="1"/>
    <xf numFmtId="182" fontId="38" fillId="0" borderId="0" xfId="1375" applyNumberFormat="1" applyFont="1" applyFill="1" applyBorder="1" applyAlignment="1"/>
    <xf numFmtId="38" fontId="62" fillId="0" borderId="0" xfId="0" applyNumberFormat="1" applyFont="1" applyAlignment="1">
      <alignment horizontal="left" vertical="center"/>
    </xf>
    <xf numFmtId="38" fontId="61" fillId="0" borderId="0" xfId="0" applyNumberFormat="1" applyFont="1" applyBorder="1" applyAlignment="1"/>
    <xf numFmtId="184" fontId="61" fillId="0" borderId="0" xfId="0" applyNumberFormat="1" applyFont="1" applyBorder="1" applyAlignment="1"/>
    <xf numFmtId="38" fontId="62" fillId="0" borderId="0" xfId="0" applyNumberFormat="1" applyFont="1" applyAlignment="1">
      <alignment vertical="center" wrapText="1"/>
    </xf>
    <xf numFmtId="38" fontId="62" fillId="0" borderId="0" xfId="0" applyNumberFormat="1" applyFont="1" applyBorder="1" applyAlignment="1"/>
    <xf numFmtId="38" fontId="38" fillId="4" borderId="0" xfId="0" applyNumberFormat="1" applyFont="1" applyFill="1" applyBorder="1" applyAlignment="1"/>
    <xf numFmtId="38" fontId="34" fillId="0" borderId="0" xfId="0" applyNumberFormat="1" applyFont="1" applyBorder="1" applyAlignment="1"/>
    <xf numFmtId="38" fontId="33" fillId="0" borderId="22" xfId="0" applyNumberFormat="1" applyFont="1" applyFill="1" applyBorder="1" applyAlignment="1"/>
    <xf numFmtId="38" fontId="33" fillId="0" borderId="17" xfId="0" applyNumberFormat="1" applyFont="1" applyFill="1" applyBorder="1" applyAlignment="1"/>
    <xf numFmtId="38" fontId="63" fillId="0" borderId="0" xfId="2087" applyNumberFormat="1" applyFont="1" applyFill="1" applyBorder="1" applyAlignment="1" applyProtection="1">
      <alignment horizontal="left"/>
    </xf>
    <xf numFmtId="38" fontId="64" fillId="0" borderId="0" xfId="2087" applyNumberFormat="1" applyFont="1" applyFill="1" applyBorder="1" applyAlignment="1" applyProtection="1">
      <alignment horizontal="left" vertical="center" wrapText="1"/>
    </xf>
    <xf numFmtId="38" fontId="34" fillId="0" borderId="17" xfId="0" applyNumberFormat="1" applyFont="1" applyBorder="1" applyAlignment="1"/>
    <xf numFmtId="38" fontId="34" fillId="0" borderId="0" xfId="0" applyNumberFormat="1" applyFont="1" applyAlignment="1"/>
    <xf numFmtId="38" fontId="34" fillId="4" borderId="0" xfId="0" applyNumberFormat="1" applyFont="1" applyFill="1" applyBorder="1" applyAlignment="1">
      <alignment horizontal="right"/>
    </xf>
    <xf numFmtId="38" fontId="42" fillId="4" borderId="0" xfId="0" applyNumberFormat="1" applyFont="1" applyFill="1" applyBorder="1" applyAlignment="1">
      <alignment horizontal="right"/>
    </xf>
    <xf numFmtId="38" fontId="33" fillId="10" borderId="0" xfId="0" applyNumberFormat="1" applyFont="1" applyFill="1" applyBorder="1" applyAlignment="1">
      <alignment horizontal="right" vertical="center"/>
    </xf>
    <xf numFmtId="38" fontId="33" fillId="0" borderId="0" xfId="0" applyNumberFormat="1" applyFont="1" applyFill="1" applyBorder="1" applyAlignment="1">
      <alignment horizontal="right" vertical="center"/>
    </xf>
    <xf numFmtId="38" fontId="33" fillId="0" borderId="0" xfId="0" applyNumberFormat="1" applyFont="1" applyFill="1" applyBorder="1" applyAlignment="1">
      <alignment horizontal="right"/>
    </xf>
    <xf numFmtId="9" fontId="38" fillId="4" borderId="21" xfId="1375" applyFont="1" applyFill="1" applyBorder="1" applyAlignment="1"/>
    <xf numFmtId="185" fontId="52" fillId="4" borderId="21" xfId="1375" applyNumberFormat="1" applyFont="1" applyFill="1" applyBorder="1" applyAlignment="1"/>
    <xf numFmtId="182" fontId="34" fillId="4" borderId="0" xfId="1375" applyNumberFormat="1" applyFont="1" applyFill="1" applyBorder="1" applyAlignment="1"/>
    <xf numFmtId="182" fontId="34" fillId="0" borderId="0" xfId="1375" applyNumberFormat="1" applyFont="1" applyFill="1" applyBorder="1" applyAlignment="1"/>
    <xf numFmtId="182" fontId="34" fillId="4" borderId="0" xfId="1375" applyNumberFormat="1" applyFont="1" applyFill="1" applyAlignment="1"/>
    <xf numFmtId="185" fontId="38" fillId="4" borderId="23" xfId="1375" applyNumberFormat="1" applyFont="1" applyFill="1" applyBorder="1" applyAlignment="1">
      <alignment horizontal="left"/>
    </xf>
    <xf numFmtId="38" fontId="34" fillId="4" borderId="0" xfId="0" applyNumberFormat="1" applyFont="1" applyFill="1" applyBorder="1" applyAlignment="1">
      <alignment horizontal="left"/>
    </xf>
    <xf numFmtId="38" fontId="53" fillId="0" borderId="0" xfId="0" applyNumberFormat="1" applyFont="1" applyFill="1" applyBorder="1" applyAlignment="1">
      <alignment horizontal="right"/>
    </xf>
    <xf numFmtId="0" fontId="38" fillId="0" borderId="0" xfId="1375" applyNumberFormat="1" applyFont="1" applyFill="1" applyBorder="1" applyAlignment="1"/>
    <xf numFmtId="185" fontId="52" fillId="0" borderId="0" xfId="1375" applyNumberFormat="1" applyFont="1" applyFill="1" applyBorder="1" applyAlignment="1"/>
    <xf numFmtId="40" fontId="52" fillId="0" borderId="0" xfId="1375" applyNumberFormat="1" applyFont="1" applyFill="1" applyBorder="1" applyAlignment="1"/>
    <xf numFmtId="185" fontId="38" fillId="0" borderId="0" xfId="1375" applyNumberFormat="1" applyFont="1" applyFill="1" applyBorder="1" applyAlignment="1">
      <alignment horizontal="right"/>
    </xf>
    <xf numFmtId="38" fontId="65" fillId="0" borderId="0" xfId="0" applyNumberFormat="1" applyFont="1" applyAlignment="1"/>
    <xf numFmtId="38" fontId="65" fillId="0" borderId="0" xfId="0" applyNumberFormat="1" applyFont="1" applyBorder="1" applyAlignment="1"/>
    <xf numFmtId="38" fontId="38" fillId="0" borderId="0" xfId="0" applyNumberFormat="1" applyFont="1" applyAlignment="1"/>
    <xf numFmtId="38" fontId="34" fillId="0" borderId="0" xfId="0" applyNumberFormat="1" applyFont="1" applyAlignment="1">
      <alignment vertical="center" wrapText="1"/>
    </xf>
    <xf numFmtId="38" fontId="15" fillId="0" borderId="22" xfId="0" applyNumberFormat="1" applyFont="1" applyFill="1" applyBorder="1" applyAlignment="1"/>
    <xf numFmtId="38" fontId="15" fillId="0" borderId="17" xfId="0" applyNumberFormat="1" applyFont="1" applyFill="1" applyBorder="1" applyAlignment="1"/>
    <xf numFmtId="0" fontId="22" fillId="0" borderId="0" xfId="2086" applyFont="1"/>
    <xf numFmtId="38" fontId="66" fillId="0" borderId="0" xfId="2087" applyNumberFormat="1" applyFont="1" applyFill="1" applyBorder="1" applyAlignment="1" applyProtection="1">
      <alignment horizontal="left"/>
    </xf>
    <xf numFmtId="0" fontId="15" fillId="0" borderId="0" xfId="2086" applyFont="1" applyAlignment="1">
      <alignment vertical="center"/>
    </xf>
    <xf numFmtId="0" fontId="15" fillId="0" borderId="0" xfId="2086" applyFont="1"/>
    <xf numFmtId="38" fontId="57" fillId="0" borderId="17" xfId="0" applyNumberFormat="1" applyFont="1" applyFill="1" applyBorder="1" applyAlignment="1"/>
    <xf numFmtId="0" fontId="53" fillId="4" borderId="0" xfId="2086" applyFont="1" applyFill="1" applyBorder="1" applyAlignment="1">
      <alignment horizontal="center" vertical="center"/>
    </xf>
    <xf numFmtId="0" fontId="48" fillId="4" borderId="0" xfId="2086" applyFont="1" applyFill="1" applyBorder="1" applyAlignment="1">
      <alignment horizontal="center" vertical="center"/>
    </xf>
    <xf numFmtId="0" fontId="18" fillId="0" borderId="0" xfId="2086" applyFont="1" applyBorder="1" applyAlignment="1">
      <alignment horizontal="right" vertical="center"/>
    </xf>
    <xf numFmtId="0" fontId="18" fillId="0" borderId="0" xfId="2086" applyFont="1" applyBorder="1" applyAlignment="1">
      <alignment vertical="center"/>
    </xf>
    <xf numFmtId="187" fontId="34" fillId="0" borderId="0" xfId="2086" applyNumberFormat="1" applyFont="1" applyBorder="1" applyAlignment="1">
      <alignment vertical="center"/>
    </xf>
    <xf numFmtId="41" fontId="34" fillId="0" borderId="0" xfId="1512" applyFont="1" applyBorder="1" applyAlignment="1">
      <alignment vertical="center"/>
    </xf>
    <xf numFmtId="179" fontId="34" fillId="0" borderId="0" xfId="1512" applyNumberFormat="1" applyFont="1" applyBorder="1" applyAlignment="1">
      <alignment vertical="center"/>
    </xf>
    <xf numFmtId="41" fontId="38" fillId="0" borderId="0" xfId="1512" applyFont="1" applyBorder="1" applyAlignment="1">
      <alignment vertical="center"/>
    </xf>
    <xf numFmtId="0" fontId="10" fillId="4" borderId="0" xfId="2086" applyFont="1" applyFill="1" applyBorder="1" applyAlignment="1">
      <alignment vertical="center"/>
    </xf>
    <xf numFmtId="0" fontId="42" fillId="4" borderId="0" xfId="2086" applyFont="1" applyFill="1" applyBorder="1" applyAlignment="1">
      <alignment vertical="center"/>
    </xf>
    <xf numFmtId="0" fontId="34" fillId="0" borderId="0" xfId="1512" applyNumberFormat="1" applyFont="1" applyBorder="1" applyAlignment="1">
      <alignment vertical="center"/>
    </xf>
    <xf numFmtId="179" fontId="38" fillId="0" borderId="0" xfId="1512" applyNumberFormat="1" applyFont="1" applyBorder="1" applyAlignment="1">
      <alignment vertical="center"/>
    </xf>
    <xf numFmtId="38" fontId="34" fillId="0" borderId="0" xfId="2086" applyNumberFormat="1" applyFont="1" applyBorder="1" applyAlignment="1">
      <alignment vertical="center"/>
    </xf>
    <xf numFmtId="38" fontId="10" fillId="0" borderId="0" xfId="0" applyNumberFormat="1" applyFont="1" applyBorder="1" applyAlignment="1">
      <alignment vertical="center"/>
    </xf>
    <xf numFmtId="38" fontId="57" fillId="4" borderId="17" xfId="0" applyNumberFormat="1" applyFont="1" applyFill="1" applyBorder="1" applyAlignment="1"/>
    <xf numFmtId="38" fontId="57" fillId="4" borderId="0" xfId="0" applyNumberFormat="1" applyFont="1" applyFill="1" applyBorder="1" applyAlignment="1"/>
    <xf numFmtId="0" fontId="68" fillId="4" borderId="0" xfId="2086" applyFont="1" applyFill="1" applyBorder="1" applyAlignment="1">
      <alignment horizontal="left" vertical="center"/>
    </xf>
    <xf numFmtId="38" fontId="42" fillId="4" borderId="0" xfId="0" applyNumberFormat="1" applyFont="1" applyFill="1" applyBorder="1" applyAlignment="1">
      <alignment horizontal="left" vertical="center"/>
    </xf>
    <xf numFmtId="0" fontId="34" fillId="4" borderId="0" xfId="2086" applyFont="1" applyFill="1" applyBorder="1" applyAlignment="1">
      <alignment horizontal="right" vertical="center"/>
    </xf>
    <xf numFmtId="0" fontId="42" fillId="4" borderId="0" xfId="2086" applyFont="1" applyFill="1" applyBorder="1" applyAlignment="1">
      <alignment horizontal="right" vertical="center"/>
    </xf>
    <xf numFmtId="187" fontId="34" fillId="4" borderId="0" xfId="2086" applyNumberFormat="1" applyFont="1" applyFill="1" applyBorder="1" applyAlignment="1">
      <alignment vertical="center"/>
    </xf>
    <xf numFmtId="38" fontId="34" fillId="4" borderId="0" xfId="1599" applyNumberFormat="1" applyFont="1" applyFill="1" applyBorder="1" applyAlignment="1">
      <alignment vertical="center"/>
    </xf>
    <xf numFmtId="0" fontId="59" fillId="4" borderId="0" xfId="2086" applyFont="1" applyFill="1" applyBorder="1" applyAlignment="1">
      <alignment vertical="center"/>
    </xf>
    <xf numFmtId="187" fontId="38" fillId="4" borderId="0" xfId="2086" applyNumberFormat="1" applyFont="1" applyFill="1" applyBorder="1" applyAlignment="1">
      <alignment vertical="center"/>
    </xf>
    <xf numFmtId="38" fontId="38" fillId="4" borderId="0" xfId="1599" applyNumberFormat="1" applyFont="1" applyFill="1" applyBorder="1" applyAlignment="1">
      <alignment vertical="center"/>
    </xf>
    <xf numFmtId="0" fontId="34" fillId="4" borderId="0" xfId="2086" applyFont="1" applyFill="1" applyBorder="1" applyAlignment="1">
      <alignment vertical="center"/>
    </xf>
    <xf numFmtId="38" fontId="34" fillId="4" borderId="0" xfId="2086" applyNumberFormat="1" applyFont="1" applyFill="1" applyBorder="1" applyAlignment="1">
      <alignment vertical="center"/>
    </xf>
    <xf numFmtId="0" fontId="18" fillId="4" borderId="0" xfId="2086" applyFont="1" applyFill="1" applyBorder="1" applyAlignment="1">
      <alignment vertical="center"/>
    </xf>
    <xf numFmtId="38" fontId="18" fillId="4" borderId="0" xfId="2086" applyNumberFormat="1" applyFont="1" applyFill="1" applyBorder="1" applyAlignment="1">
      <alignment vertical="center"/>
    </xf>
    <xf numFmtId="38" fontId="10" fillId="4" borderId="0" xfId="0" applyNumberFormat="1" applyFont="1" applyFill="1" applyBorder="1" applyAlignment="1">
      <alignment vertical="center"/>
    </xf>
    <xf numFmtId="0" fontId="26" fillId="4" borderId="0" xfId="2087" applyNumberFormat="1" applyFont="1" applyFill="1" applyBorder="1" applyAlignment="1" applyProtection="1">
      <alignment horizontal="left" vertical="center"/>
    </xf>
    <xf numFmtId="38" fontId="66" fillId="4" borderId="0" xfId="2087" applyNumberFormat="1" applyFont="1" applyFill="1" applyBorder="1" applyAlignment="1" applyProtection="1">
      <alignment horizontal="left"/>
    </xf>
    <xf numFmtId="0" fontId="15" fillId="4" borderId="0" xfId="2086" applyFont="1" applyFill="1" applyBorder="1" applyAlignment="1">
      <alignment vertical="center"/>
    </xf>
    <xf numFmtId="0" fontId="30" fillId="4" borderId="0" xfId="2086" applyFont="1" applyFill="1" applyBorder="1"/>
    <xf numFmtId="0" fontId="15" fillId="4" borderId="0" xfId="2086" applyFont="1" applyFill="1" applyBorder="1"/>
    <xf numFmtId="0" fontId="38" fillId="4" borderId="0" xfId="2086" applyFont="1" applyFill="1" applyBorder="1" applyAlignment="1">
      <alignment horizontal="left" vertical="center"/>
    </xf>
    <xf numFmtId="41" fontId="34" fillId="4" borderId="0" xfId="1512" applyFont="1" applyFill="1" applyBorder="1" applyAlignment="1">
      <alignment vertical="center"/>
    </xf>
    <xf numFmtId="41" fontId="38" fillId="4" borderId="0" xfId="1512" applyFont="1" applyFill="1" applyBorder="1" applyAlignment="1">
      <alignment vertical="center"/>
    </xf>
    <xf numFmtId="0" fontId="18" fillId="4" borderId="0" xfId="2086" applyFont="1" applyFill="1" applyBorder="1"/>
    <xf numFmtId="0" fontId="69" fillId="0" borderId="22" xfId="2087" applyNumberFormat="1" applyFont="1" applyFill="1" applyBorder="1" applyAlignment="1" applyProtection="1">
      <alignment horizontal="left" vertical="center"/>
    </xf>
    <xf numFmtId="38" fontId="51" fillId="0" borderId="0" xfId="0" applyNumberFormat="1" applyFont="1" applyFill="1" applyBorder="1" applyAlignment="1"/>
    <xf numFmtId="38" fontId="34" fillId="0" borderId="17" xfId="0" applyNumberFormat="1" applyFont="1" applyFill="1" applyBorder="1" applyAlignment="1"/>
    <xf numFmtId="38" fontId="51" fillId="0" borderId="0" xfId="0" applyNumberFormat="1" applyFont="1" applyAlignment="1"/>
    <xf numFmtId="38" fontId="9" fillId="0" borderId="0" xfId="0" applyNumberFormat="1" applyFont="1" applyBorder="1" applyAlignment="1"/>
    <xf numFmtId="38" fontId="44" fillId="4" borderId="0" xfId="0" applyNumberFormat="1" applyFont="1" applyFill="1" applyBorder="1" applyAlignment="1"/>
    <xf numFmtId="38" fontId="71" fillId="0" borderId="0" xfId="0" applyNumberFormat="1" applyFont="1" applyBorder="1" applyAlignment="1"/>
    <xf numFmtId="38" fontId="51" fillId="0" borderId="0" xfId="0" applyNumberFormat="1" applyFont="1" applyBorder="1" applyAlignment="1"/>
    <xf numFmtId="38" fontId="50" fillId="4" borderId="0" xfId="0" applyNumberFormat="1" applyFont="1" applyFill="1" applyBorder="1" applyAlignment="1">
      <alignment horizontal="center"/>
    </xf>
    <xf numFmtId="38" fontId="51" fillId="4" borderId="0" xfId="0" applyNumberFormat="1" applyFont="1" applyFill="1" applyBorder="1" applyAlignment="1">
      <alignment horizontal="left" indent="1"/>
    </xf>
    <xf numFmtId="38" fontId="51" fillId="4" borderId="0" xfId="0" applyNumberFormat="1" applyFont="1" applyFill="1" applyBorder="1" applyAlignment="1"/>
    <xf numFmtId="182" fontId="51" fillId="4" borderId="0" xfId="0" applyNumberFormat="1" applyFont="1" applyFill="1" applyBorder="1" applyAlignment="1"/>
    <xf numFmtId="189" fontId="34" fillId="0" borderId="0" xfId="0" applyNumberFormat="1" applyFont="1" applyAlignment="1"/>
    <xf numFmtId="38" fontId="42" fillId="0" borderId="0" xfId="0" applyNumberFormat="1" applyFont="1" applyBorder="1" applyAlignment="1">
      <alignment horizontal="left" vertical="center"/>
    </xf>
    <xf numFmtId="38" fontId="52" fillId="0" borderId="17" xfId="0" applyNumberFormat="1" applyFont="1" applyBorder="1" applyAlignment="1">
      <alignment horizontal="left" vertical="center"/>
    </xf>
    <xf numFmtId="38" fontId="52" fillId="0" borderId="0" xfId="0" applyNumberFormat="1" applyFont="1" applyAlignment="1">
      <alignment horizontal="left" vertical="center"/>
    </xf>
    <xf numFmtId="38" fontId="72" fillId="0" borderId="0" xfId="0" applyNumberFormat="1" applyFont="1" applyAlignment="1">
      <alignment horizontal="left" vertical="center"/>
    </xf>
    <xf numFmtId="38" fontId="50" fillId="0" borderId="0" xfId="0" applyNumberFormat="1" applyFont="1" applyAlignment="1"/>
    <xf numFmtId="0" fontId="73" fillId="0" borderId="22" xfId="0" applyNumberFormat="1" applyFont="1" applyFill="1" applyBorder="1" applyAlignment="1">
      <alignment horizontal="center" vertical="center"/>
    </xf>
    <xf numFmtId="0" fontId="50" fillId="0" borderId="22" xfId="0" applyNumberFormat="1" applyFont="1" applyFill="1" applyBorder="1" applyAlignment="1">
      <alignment horizontal="center" vertical="center"/>
    </xf>
    <xf numFmtId="38" fontId="51" fillId="0" borderId="22" xfId="0" applyNumberFormat="1" applyFont="1" applyFill="1" applyBorder="1" applyAlignment="1"/>
    <xf numFmtId="38" fontId="34" fillId="4" borderId="17" xfId="0" applyNumberFormat="1" applyFont="1" applyFill="1" applyBorder="1" applyAlignment="1">
      <alignment horizontal="right"/>
    </xf>
    <xf numFmtId="38" fontId="33" fillId="0" borderId="17" xfId="0" applyNumberFormat="1" applyFont="1" applyFill="1" applyBorder="1" applyAlignment="1">
      <alignment horizontal="right"/>
    </xf>
    <xf numFmtId="38" fontId="74" fillId="4" borderId="0" xfId="0" applyNumberFormat="1" applyFont="1" applyFill="1" applyBorder="1" applyAlignment="1"/>
    <xf numFmtId="38" fontId="71" fillId="4" borderId="0" xfId="0" applyNumberFormat="1" applyFont="1" applyFill="1" applyBorder="1" applyAlignment="1"/>
    <xf numFmtId="38" fontId="74" fillId="0" borderId="0" xfId="0" applyNumberFormat="1" applyFont="1" applyBorder="1" applyAlignment="1"/>
    <xf numFmtId="182" fontId="34" fillId="4" borderId="17" xfId="1375" applyNumberFormat="1" applyFont="1" applyFill="1" applyBorder="1" applyAlignment="1"/>
    <xf numFmtId="189" fontId="51" fillId="4" borderId="0" xfId="1375" applyNumberFormat="1" applyFont="1" applyFill="1" applyAlignment="1"/>
    <xf numFmtId="38" fontId="75" fillId="0" borderId="0" xfId="0" applyNumberFormat="1" applyFont="1" applyAlignment="1"/>
    <xf numFmtId="182" fontId="38" fillId="4" borderId="17" xfId="1375" applyNumberFormat="1" applyFont="1" applyFill="1" applyBorder="1" applyAlignment="1"/>
    <xf numFmtId="182" fontId="34" fillId="4" borderId="8" xfId="1375" applyNumberFormat="1" applyFont="1" applyFill="1" applyBorder="1" applyAlignment="1"/>
    <xf numFmtId="38" fontId="34" fillId="4" borderId="0" xfId="0" applyNumberFormat="1" applyFont="1" applyFill="1" applyBorder="1" applyAlignment="1">
      <alignment horizontal="left" indent="1"/>
    </xf>
    <xf numFmtId="38" fontId="33" fillId="0" borderId="0" xfId="0" applyNumberFormat="1" applyFont="1" applyBorder="1" applyAlignment="1"/>
    <xf numFmtId="38" fontId="34" fillId="4" borderId="0" xfId="0" applyNumberFormat="1" applyFont="1" applyFill="1" applyAlignment="1">
      <alignment horizontal="right"/>
    </xf>
    <xf numFmtId="182" fontId="34" fillId="4" borderId="0" xfId="0" applyNumberFormat="1" applyFont="1" applyFill="1" applyBorder="1" applyAlignment="1"/>
    <xf numFmtId="38" fontId="34" fillId="4" borderId="0" xfId="0" applyNumberFormat="1" applyFont="1" applyFill="1" applyAlignment="1"/>
    <xf numFmtId="0" fontId="26" fillId="0" borderId="0" xfId="2087" applyNumberFormat="1" applyFont="1" applyFill="1" applyAlignment="1" applyProtection="1">
      <alignment vertical="center"/>
    </xf>
    <xf numFmtId="38" fontId="7" fillId="0" borderId="17" xfId="0" applyNumberFormat="1" applyFont="1" applyFill="1" applyBorder="1" applyAlignment="1"/>
    <xf numFmtId="38" fontId="50" fillId="4" borderId="23" xfId="0" applyNumberFormat="1" applyFont="1" applyFill="1" applyBorder="1" applyAlignment="1">
      <alignment vertical="center"/>
    </xf>
    <xf numFmtId="38" fontId="34" fillId="4" borderId="0" xfId="0" applyNumberFormat="1" applyFont="1" applyFill="1" applyBorder="1" applyAlignment="1">
      <alignment vertical="center"/>
    </xf>
    <xf numFmtId="41" fontId="34" fillId="4" borderId="0" xfId="1512" applyFont="1" applyFill="1" applyBorder="1" applyAlignment="1">
      <alignment horizontal="right" vertical="center"/>
    </xf>
    <xf numFmtId="38" fontId="7" fillId="4" borderId="0" xfId="0" applyNumberFormat="1" applyFont="1" applyFill="1" applyBorder="1" applyAlignment="1"/>
    <xf numFmtId="38" fontId="65" fillId="0" borderId="0" xfId="0" applyNumberFormat="1" applyFont="1" applyAlignment="1">
      <alignment horizontal="right"/>
    </xf>
    <xf numFmtId="38" fontId="51" fillId="0" borderId="0" xfId="0" applyNumberFormat="1" applyFont="1" applyAlignment="1">
      <alignment horizontal="right"/>
    </xf>
    <xf numFmtId="38" fontId="34" fillId="0" borderId="0" xfId="0" applyNumberFormat="1" applyFont="1" applyAlignment="1">
      <alignment horizontal="right"/>
    </xf>
    <xf numFmtId="41" fontId="38" fillId="0" borderId="0" xfId="1512" applyFont="1" applyFill="1" applyBorder="1" applyAlignment="1">
      <alignment vertical="center"/>
    </xf>
    <xf numFmtId="0" fontId="18" fillId="0" borderId="0" xfId="2086" applyFont="1" applyFill="1" applyBorder="1" applyAlignment="1">
      <alignment vertical="center"/>
    </xf>
    <xf numFmtId="43" fontId="34" fillId="0" borderId="0" xfId="2086" applyNumberFormat="1" applyFont="1" applyFill="1" applyBorder="1" applyAlignment="1">
      <alignment vertical="center"/>
    </xf>
    <xf numFmtId="38" fontId="76" fillId="0" borderId="22" xfId="0" applyNumberFormat="1" applyFont="1" applyFill="1" applyBorder="1" applyAlignment="1"/>
    <xf numFmtId="38" fontId="76" fillId="0" borderId="0" xfId="0" applyNumberFormat="1" applyFont="1" applyFill="1" applyBorder="1" applyAlignment="1"/>
    <xf numFmtId="38" fontId="15" fillId="0" borderId="32" xfId="0" applyNumberFormat="1" applyFont="1" applyFill="1" applyBorder="1" applyAlignment="1"/>
    <xf numFmtId="0" fontId="38" fillId="0" borderId="0" xfId="2086" applyFont="1" applyBorder="1" applyAlignment="1">
      <alignment horizontal="left" vertical="center"/>
    </xf>
    <xf numFmtId="38" fontId="77" fillId="0" borderId="0" xfId="0" applyNumberFormat="1" applyFont="1" applyFill="1" applyBorder="1" applyAlignment="1">
      <alignment vertical="top"/>
    </xf>
    <xf numFmtId="0" fontId="34" fillId="0" borderId="0" xfId="2086" applyFont="1" applyFill="1" applyBorder="1" applyAlignment="1">
      <alignment vertical="center"/>
    </xf>
    <xf numFmtId="38" fontId="57" fillId="0" borderId="0" xfId="2086" applyNumberFormat="1" applyFont="1" applyFill="1" applyBorder="1" applyAlignment="1">
      <alignment vertical="center"/>
    </xf>
    <xf numFmtId="0" fontId="57" fillId="0" borderId="0" xfId="2086" applyFont="1" applyFill="1" applyBorder="1" applyAlignment="1">
      <alignment vertical="center"/>
    </xf>
    <xf numFmtId="38" fontId="57" fillId="0" borderId="0" xfId="1599" applyNumberFormat="1" applyFont="1" applyFill="1" applyBorder="1" applyAlignment="1">
      <alignment vertical="center"/>
    </xf>
    <xf numFmtId="38" fontId="56" fillId="0" borderId="0" xfId="1599" applyNumberFormat="1" applyFont="1" applyFill="1" applyBorder="1" applyAlignment="1">
      <alignment vertical="center"/>
    </xf>
    <xf numFmtId="0" fontId="57" fillId="0" borderId="0" xfId="2086" applyFont="1" applyBorder="1" applyAlignment="1">
      <alignment vertical="center"/>
    </xf>
    <xf numFmtId="38" fontId="78" fillId="0" borderId="0" xfId="2086" applyNumberFormat="1" applyFont="1" applyBorder="1" applyAlignment="1">
      <alignment vertical="center"/>
    </xf>
    <xf numFmtId="0" fontId="78" fillId="0" borderId="0" xfId="2086" applyFont="1" applyBorder="1" applyAlignment="1">
      <alignment vertical="center"/>
    </xf>
    <xf numFmtId="38" fontId="78" fillId="0" borderId="0" xfId="2086" applyNumberFormat="1" applyFont="1" applyFill="1" applyBorder="1" applyAlignment="1">
      <alignment vertical="center"/>
    </xf>
    <xf numFmtId="0" fontId="78" fillId="0" borderId="0" xfId="2086" applyFont="1" applyFill="1" applyBorder="1" applyAlignment="1">
      <alignment vertical="center"/>
    </xf>
    <xf numFmtId="0" fontId="43" fillId="0" borderId="0" xfId="2086" applyFont="1"/>
    <xf numFmtId="38" fontId="78" fillId="0" borderId="0" xfId="0" applyNumberFormat="1" applyFont="1" applyFill="1" applyBorder="1" applyAlignment="1"/>
    <xf numFmtId="184" fontId="34" fillId="0" borderId="0" xfId="2086" applyNumberFormat="1" applyFont="1" applyBorder="1" applyAlignment="1">
      <alignment vertical="center"/>
    </xf>
    <xf numFmtId="184" fontId="34" fillId="0" borderId="0" xfId="2086" applyNumberFormat="1" applyFont="1" applyFill="1" applyBorder="1" applyAlignment="1">
      <alignment vertical="center"/>
    </xf>
    <xf numFmtId="184" fontId="34" fillId="0" borderId="0" xfId="2086" applyNumberFormat="1" applyFont="1" applyAlignment="1">
      <alignment vertical="center"/>
    </xf>
    <xf numFmtId="184" fontId="15" fillId="0" borderId="0" xfId="0" applyNumberFormat="1" applyFont="1" applyFill="1" applyBorder="1" applyAlignment="1"/>
    <xf numFmtId="184" fontId="15" fillId="0" borderId="0" xfId="2086" applyNumberFormat="1" applyFont="1" applyAlignment="1">
      <alignment vertical="center"/>
    </xf>
    <xf numFmtId="184" fontId="18" fillId="0" borderId="0" xfId="2086" applyNumberFormat="1" applyFont="1" applyBorder="1" applyAlignment="1">
      <alignment horizontal="right" vertical="center"/>
    </xf>
    <xf numFmtId="0" fontId="32" fillId="10" borderId="0" xfId="2086" applyFont="1" applyFill="1" applyBorder="1" applyAlignment="1">
      <alignment horizontal="right" vertical="center"/>
    </xf>
    <xf numFmtId="0" fontId="32" fillId="10" borderId="0" xfId="2086" applyFont="1" applyFill="1" applyBorder="1" applyAlignment="1">
      <alignment vertical="center"/>
    </xf>
    <xf numFmtId="187" fontId="18" fillId="0" borderId="0" xfId="2086" applyNumberFormat="1" applyFont="1" applyBorder="1" applyAlignment="1">
      <alignment vertical="center"/>
    </xf>
    <xf numFmtId="9" fontId="15" fillId="0" borderId="0" xfId="1391" applyFont="1" applyFill="1" applyBorder="1"/>
    <xf numFmtId="187" fontId="13" fillId="0" borderId="0" xfId="2086" applyNumberFormat="1" applyFont="1" applyBorder="1" applyAlignment="1">
      <alignment vertical="center"/>
    </xf>
    <xf numFmtId="183" fontId="79" fillId="0" borderId="0" xfId="1520" applyNumberFormat="1" applyFont="1" applyBorder="1" applyAlignment="1">
      <alignment vertical="center"/>
    </xf>
    <xf numFmtId="0" fontId="11" fillId="4" borderId="0" xfId="2086" applyFont="1" applyFill="1" applyBorder="1" applyAlignment="1">
      <alignment vertical="center"/>
    </xf>
    <xf numFmtId="0" fontId="15" fillId="0" borderId="0" xfId="2086" applyFont="1" applyBorder="1" applyAlignment="1">
      <alignment vertical="center"/>
    </xf>
    <xf numFmtId="38" fontId="18" fillId="0" borderId="17" xfId="0" applyNumberFormat="1" applyFont="1" applyFill="1" applyBorder="1" applyAlignment="1"/>
    <xf numFmtId="38" fontId="18" fillId="0" borderId="0" xfId="0" applyNumberFormat="1" applyFont="1" applyFill="1" applyBorder="1" applyAlignment="1">
      <alignment horizontal="right" vertical="center"/>
    </xf>
    <xf numFmtId="187" fontId="80" fillId="0" borderId="0" xfId="2086" applyNumberFormat="1" applyFont="1" applyBorder="1" applyAlignment="1">
      <alignment vertical="center"/>
    </xf>
    <xf numFmtId="38" fontId="13" fillId="0" borderId="17" xfId="0" applyNumberFormat="1" applyFont="1" applyFill="1" applyBorder="1" applyAlignment="1"/>
    <xf numFmtId="38" fontId="13" fillId="0" borderId="0" xfId="0" applyNumberFormat="1" applyFont="1" applyFill="1" applyBorder="1" applyAlignment="1"/>
    <xf numFmtId="187" fontId="79" fillId="0" borderId="0" xfId="2086" applyNumberFormat="1" applyFont="1" applyBorder="1" applyAlignment="1">
      <alignment vertical="center"/>
    </xf>
    <xf numFmtId="192" fontId="13" fillId="0" borderId="35" xfId="1512" applyNumberFormat="1" applyFont="1" applyBorder="1" applyAlignment="1">
      <alignment vertical="center"/>
    </xf>
    <xf numFmtId="41" fontId="80" fillId="0" borderId="0" xfId="1512" applyFont="1" applyBorder="1" applyAlignment="1">
      <alignment vertical="center"/>
    </xf>
    <xf numFmtId="41" fontId="80" fillId="0" borderId="18" xfId="1512" applyFont="1" applyBorder="1" applyAlignment="1">
      <alignment vertical="center"/>
    </xf>
    <xf numFmtId="38" fontId="34" fillId="0" borderId="0" xfId="0" applyNumberFormat="1" applyFont="1" applyBorder="1" applyAlignment="1">
      <alignment vertical="center"/>
    </xf>
    <xf numFmtId="187" fontId="75" fillId="0" borderId="0" xfId="2086" applyNumberFormat="1" applyFont="1" applyBorder="1" applyAlignment="1">
      <alignment vertical="center"/>
    </xf>
    <xf numFmtId="38" fontId="75" fillId="0" borderId="0" xfId="2086" applyNumberFormat="1" applyFont="1" applyBorder="1" applyAlignment="1">
      <alignment vertical="center"/>
    </xf>
    <xf numFmtId="38" fontId="42" fillId="0" borderId="0" xfId="0" applyNumberFormat="1" applyFont="1" applyBorder="1" applyAlignment="1">
      <alignment vertical="center"/>
    </xf>
    <xf numFmtId="38" fontId="18" fillId="4" borderId="0" xfId="0" applyNumberFormat="1" applyFont="1" applyFill="1" applyBorder="1" applyAlignment="1"/>
    <xf numFmtId="187" fontId="18" fillId="4" borderId="0" xfId="2086" applyNumberFormat="1" applyFont="1" applyFill="1" applyBorder="1" applyAlignment="1">
      <alignment vertical="center"/>
    </xf>
    <xf numFmtId="38" fontId="33" fillId="10" borderId="0" xfId="0" applyNumberFormat="1" applyFont="1" applyFill="1" applyBorder="1" applyAlignment="1">
      <alignment vertical="center"/>
    </xf>
    <xf numFmtId="182" fontId="38" fillId="0" borderId="36" xfId="1391" applyNumberFormat="1" applyFont="1" applyFill="1" applyBorder="1" applyAlignment="1">
      <alignment horizontal="center" vertical="center"/>
    </xf>
    <xf numFmtId="182" fontId="38" fillId="0" borderId="21" xfId="1391" applyNumberFormat="1" applyFont="1" applyFill="1" applyBorder="1" applyAlignment="1">
      <alignment horizontal="center" vertical="center"/>
    </xf>
    <xf numFmtId="182" fontId="38" fillId="0" borderId="23" xfId="1391" applyNumberFormat="1" applyFont="1" applyBorder="1" applyAlignment="1">
      <alignment horizontal="center" vertical="center"/>
    </xf>
    <xf numFmtId="38" fontId="38" fillId="0" borderId="0" xfId="2086" applyNumberFormat="1" applyFont="1" applyBorder="1" applyAlignment="1">
      <alignment vertical="center"/>
    </xf>
    <xf numFmtId="0" fontId="26" fillId="0" borderId="22" xfId="2087" applyNumberFormat="1" applyFont="1" applyFill="1" applyBorder="1" applyAlignment="1" applyProtection="1">
      <alignment vertical="center"/>
    </xf>
    <xf numFmtId="38" fontId="34" fillId="0" borderId="17" xfId="0" applyNumberFormat="1" applyFont="1" applyFill="1" applyBorder="1" applyAlignment="1">
      <alignment horizontal="left"/>
    </xf>
    <xf numFmtId="38" fontId="34" fillId="0" borderId="0" xfId="0" applyNumberFormat="1" applyFont="1" applyFill="1" applyBorder="1" applyAlignment="1">
      <alignment horizontal="left"/>
    </xf>
    <xf numFmtId="182" fontId="34" fillId="0" borderId="0" xfId="1391" applyNumberFormat="1" applyFont="1" applyFill="1" applyBorder="1" applyAlignment="1">
      <alignment horizontal="left"/>
    </xf>
    <xf numFmtId="193" fontId="34" fillId="0" borderId="0" xfId="0" applyNumberFormat="1" applyFont="1" applyFill="1" applyBorder="1" applyAlignment="1"/>
    <xf numFmtId="38" fontId="81" fillId="0" borderId="0" xfId="0" applyNumberFormat="1" applyFont="1" applyFill="1" applyBorder="1" applyAlignment="1"/>
    <xf numFmtId="38" fontId="34" fillId="0" borderId="0" xfId="0" applyNumberFormat="1" applyFont="1" applyAlignment="1">
      <alignment horizontal="left" vertical="center"/>
    </xf>
    <xf numFmtId="0" fontId="24" fillId="0" borderId="37" xfId="2087" applyNumberFormat="1" applyFont="1" applyFill="1" applyBorder="1" applyAlignment="1" applyProtection="1">
      <alignment vertical="center"/>
    </xf>
    <xf numFmtId="0" fontId="24" fillId="0" borderId="38" xfId="2087" applyNumberFormat="1" applyFont="1" applyFill="1" applyBorder="1" applyAlignment="1" applyProtection="1">
      <alignment vertical="center"/>
    </xf>
    <xf numFmtId="0" fontId="14" fillId="0" borderId="0" xfId="2083" applyFont="1" applyBorder="1"/>
    <xf numFmtId="0" fontId="14" fillId="0" borderId="17" xfId="2083" applyFont="1" applyFill="1" applyBorder="1"/>
    <xf numFmtId="0" fontId="14" fillId="0" borderId="0" xfId="2083" applyFont="1" applyFill="1" applyBorder="1"/>
    <xf numFmtId="0" fontId="24" fillId="0" borderId="0" xfId="2087" applyNumberFormat="1" applyFont="1" applyFill="1" applyAlignment="1" applyProtection="1">
      <alignment horizontal="left" vertical="center"/>
    </xf>
    <xf numFmtId="0" fontId="14" fillId="4" borderId="17" xfId="2083" applyFont="1" applyFill="1" applyBorder="1"/>
    <xf numFmtId="0" fontId="26" fillId="0" borderId="0" xfId="2087" applyNumberFormat="1" applyFont="1" applyFill="1" applyAlignment="1" applyProtection="1">
      <alignment horizontal="left" vertical="center"/>
    </xf>
    <xf numFmtId="0" fontId="14" fillId="0" borderId="17" xfId="2083" applyFont="1" applyBorder="1"/>
    <xf numFmtId="0" fontId="82" fillId="0" borderId="0" xfId="2083" applyFont="1" applyBorder="1" applyAlignment="1">
      <alignment horizontal="left" indent="1"/>
    </xf>
    <xf numFmtId="0" fontId="46" fillId="0" borderId="0" xfId="2084" applyFont="1" applyFill="1" applyBorder="1" applyAlignment="1">
      <alignment vertical="center"/>
    </xf>
    <xf numFmtId="0" fontId="25" fillId="0" borderId="17" xfId="2084" applyFont="1" applyBorder="1" applyAlignment="1">
      <alignment vertical="center" wrapText="1"/>
    </xf>
    <xf numFmtId="0" fontId="25" fillId="0" borderId="0" xfId="2084" applyFont="1" applyBorder="1" applyAlignment="1">
      <alignment vertical="center" wrapText="1"/>
    </xf>
    <xf numFmtId="0" fontId="83" fillId="0" borderId="0" xfId="2084" applyFont="1" applyFill="1" applyBorder="1" applyAlignment="1">
      <alignment vertical="center"/>
    </xf>
    <xf numFmtId="0" fontId="84" fillId="0" borderId="17" xfId="2083" applyFont="1" applyBorder="1" applyAlignment="1">
      <alignment vertical="center"/>
    </xf>
    <xf numFmtId="0" fontId="84" fillId="0" borderId="0" xfId="2083" applyFont="1" applyBorder="1" applyAlignment="1">
      <alignment vertical="center"/>
    </xf>
    <xf numFmtId="38" fontId="13" fillId="0" borderId="21" xfId="1600" applyNumberFormat="1" applyFont="1" applyFill="1" applyBorder="1" applyAlignment="1">
      <alignment vertical="center"/>
    </xf>
    <xf numFmtId="38" fontId="18" fillId="0" borderId="21" xfId="1600" applyNumberFormat="1" applyFont="1" applyFill="1" applyBorder="1" applyAlignment="1">
      <alignment vertical="center"/>
    </xf>
    <xf numFmtId="0" fontId="85" fillId="0" borderId="17" xfId="2083" applyFont="1" applyBorder="1" applyAlignment="1">
      <alignment vertical="center"/>
    </xf>
    <xf numFmtId="0" fontId="85" fillId="0" borderId="0" xfId="2083" applyFont="1" applyBorder="1" applyAlignment="1">
      <alignment vertical="center"/>
    </xf>
    <xf numFmtId="38" fontId="80" fillId="0" borderId="0" xfId="1600" applyNumberFormat="1" applyFont="1" applyFill="1" applyBorder="1" applyAlignment="1">
      <alignment vertical="center"/>
    </xf>
    <xf numFmtId="0" fontId="86" fillId="0" borderId="0" xfId="2083" applyFont="1" applyBorder="1" applyAlignment="1">
      <alignment vertical="center"/>
    </xf>
    <xf numFmtId="0" fontId="18" fillId="0" borderId="17" xfId="2083" applyFont="1" applyBorder="1"/>
    <xf numFmtId="0" fontId="18" fillId="0" borderId="0" xfId="2083" applyFont="1" applyBorder="1"/>
    <xf numFmtId="0" fontId="28" fillId="0" borderId="0" xfId="2083" applyFont="1" applyBorder="1" applyAlignment="1">
      <alignment horizontal="left" indent="1"/>
    </xf>
    <xf numFmtId="0" fontId="60" fillId="0" borderId="0" xfId="2083" applyFont="1" applyBorder="1" applyAlignment="1">
      <alignment horizontal="left" indent="1"/>
    </xf>
    <xf numFmtId="41" fontId="60" fillId="0" borderId="0" xfId="1600" applyFont="1" applyFill="1" applyBorder="1" applyAlignment="1">
      <alignment horizontal="left" vertical="center" indent="1"/>
    </xf>
    <xf numFmtId="38" fontId="18" fillId="0" borderId="0" xfId="0" applyNumberFormat="1" applyFont="1" applyAlignment="1">
      <alignment horizontal="left" vertical="center"/>
    </xf>
    <xf numFmtId="38" fontId="18" fillId="0" borderId="0" xfId="2083" applyNumberFormat="1" applyFont="1" applyBorder="1" applyAlignment="1">
      <alignment horizontal="left" indent="1"/>
    </xf>
    <xf numFmtId="194" fontId="18" fillId="0" borderId="0" xfId="2083" applyNumberFormat="1" applyFont="1" applyBorder="1" applyAlignment="1">
      <alignment horizontal="left" indent="1"/>
    </xf>
    <xf numFmtId="182" fontId="82" fillId="0" borderId="0" xfId="1391" applyNumberFormat="1" applyFont="1" applyBorder="1" applyAlignment="1">
      <alignment horizontal="left" indent="1"/>
    </xf>
    <xf numFmtId="37" fontId="18" fillId="0" borderId="21" xfId="1600" applyNumberFormat="1" applyFont="1" applyFill="1" applyBorder="1" applyAlignment="1">
      <alignment vertical="center"/>
    </xf>
    <xf numFmtId="38" fontId="13" fillId="0" borderId="0" xfId="1600" applyNumberFormat="1" applyFont="1" applyFill="1" applyBorder="1" applyAlignment="1">
      <alignment vertical="center"/>
    </xf>
    <xf numFmtId="0" fontId="85" fillId="0" borderId="17" xfId="2083" applyFont="1" applyBorder="1"/>
    <xf numFmtId="0" fontId="85" fillId="0" borderId="0" xfId="2083" applyFont="1" applyBorder="1"/>
    <xf numFmtId="0" fontId="84" fillId="0" borderId="17" xfId="2083" applyFont="1" applyBorder="1"/>
    <xf numFmtId="0" fontId="84" fillId="0" borderId="0" xfId="2083" applyFont="1" applyBorder="1"/>
    <xf numFmtId="38" fontId="37" fillId="0" borderId="22" xfId="0" applyNumberFormat="1" applyFont="1" applyBorder="1" applyAlignment="1"/>
    <xf numFmtId="38" fontId="37" fillId="0" borderId="0" xfId="0" applyNumberFormat="1" applyFont="1" applyBorder="1" applyAlignment="1"/>
    <xf numFmtId="38" fontId="37" fillId="0" borderId="0" xfId="0" applyNumberFormat="1" applyFont="1" applyAlignment="1"/>
    <xf numFmtId="38" fontId="37" fillId="0" borderId="17" xfId="0" applyNumberFormat="1" applyFont="1" applyBorder="1" applyAlignment="1"/>
    <xf numFmtId="38" fontId="32" fillId="10" borderId="18" xfId="0" applyNumberFormat="1" applyFont="1" applyFill="1" applyBorder="1" applyAlignment="1">
      <alignment horizontal="right"/>
    </xf>
    <xf numFmtId="0" fontId="26" fillId="4" borderId="22" xfId="2087" applyNumberFormat="1" applyFont="1" applyFill="1" applyBorder="1" applyAlignment="1" applyProtection="1">
      <alignment horizontal="left" vertical="center"/>
    </xf>
    <xf numFmtId="38" fontId="18" fillId="0" borderId="17" xfId="0" applyNumberFormat="1" applyFont="1" applyBorder="1" applyAlignment="1"/>
    <xf numFmtId="38" fontId="18" fillId="0" borderId="0" xfId="0" applyNumberFormat="1" applyFont="1" applyBorder="1" applyAlignment="1"/>
    <xf numFmtId="38" fontId="13" fillId="4" borderId="21" xfId="0" applyNumberFormat="1" applyFont="1" applyFill="1" applyBorder="1" applyAlignment="1"/>
    <xf numFmtId="38" fontId="13" fillId="4" borderId="40" xfId="0" applyNumberFormat="1" applyFont="1" applyFill="1" applyBorder="1" applyAlignment="1"/>
    <xf numFmtId="38" fontId="18" fillId="4" borderId="21" xfId="0" applyNumberFormat="1" applyFont="1" applyFill="1" applyBorder="1" applyAlignment="1"/>
    <xf numFmtId="38" fontId="18" fillId="4" borderId="40" xfId="0" applyNumberFormat="1" applyFont="1" applyFill="1" applyBorder="1" applyAlignment="1"/>
    <xf numFmtId="38" fontId="18" fillId="4" borderId="23" xfId="0" applyNumberFormat="1" applyFont="1" applyFill="1" applyBorder="1" applyAlignment="1"/>
    <xf numFmtId="38" fontId="18" fillId="4" borderId="41" xfId="0" applyNumberFormat="1" applyFont="1" applyFill="1" applyBorder="1" applyAlignment="1"/>
    <xf numFmtId="40" fontId="18" fillId="0" borderId="0" xfId="0" applyNumberFormat="1" applyFont="1" applyBorder="1" applyAlignment="1"/>
    <xf numFmtId="38" fontId="18" fillId="0" borderId="49" xfId="0" applyNumberFormat="1" applyFont="1" applyBorder="1" applyAlignment="1"/>
    <xf numFmtId="38" fontId="34" fillId="0" borderId="0" xfId="0" quotePrefix="1" applyNumberFormat="1" applyFont="1" applyBorder="1" applyAlignment="1"/>
    <xf numFmtId="38" fontId="15" fillId="4" borderId="0" xfId="2085" applyFont="1" applyAlignment="1">
      <alignment vertical="center"/>
    </xf>
    <xf numFmtId="38" fontId="9" fillId="4" borderId="0" xfId="2085" applyFont="1" applyAlignment="1">
      <alignment vertical="center"/>
    </xf>
    <xf numFmtId="38" fontId="14" fillId="4" borderId="0" xfId="2085" applyFont="1" applyAlignment="1">
      <alignment vertical="center"/>
    </xf>
    <xf numFmtId="38" fontId="9" fillId="4" borderId="0" xfId="2085" applyFont="1" applyAlignment="1">
      <alignment vertical="center" wrapText="1"/>
    </xf>
    <xf numFmtId="38" fontId="18" fillId="4" borderId="0" xfId="2085" applyFont="1" applyAlignment="1">
      <alignment vertical="center"/>
    </xf>
    <xf numFmtId="0" fontId="84" fillId="0" borderId="17" xfId="2083" applyFont="1" applyFill="1" applyBorder="1"/>
    <xf numFmtId="0" fontId="18" fillId="0" borderId="0" xfId="2083" applyFont="1" applyFill="1" applyBorder="1"/>
    <xf numFmtId="0" fontId="82" fillId="0" borderId="0" xfId="2083" applyFont="1" applyFill="1" applyBorder="1" applyAlignment="1">
      <alignment horizontal="left" indent="1"/>
    </xf>
    <xf numFmtId="37" fontId="13" fillId="0" borderId="13" xfId="1600" applyNumberFormat="1" applyFont="1" applyFill="1" applyBorder="1" applyAlignment="1">
      <alignment vertical="center"/>
    </xf>
    <xf numFmtId="0" fontId="25" fillId="10" borderId="39" xfId="2084" applyFont="1" applyFill="1" applyBorder="1" applyAlignment="1">
      <alignment horizontal="center" vertical="center"/>
    </xf>
    <xf numFmtId="0" fontId="25" fillId="10" borderId="50" xfId="2084" applyFont="1" applyFill="1" applyBorder="1" applyAlignment="1">
      <alignment horizontal="center" vertical="center"/>
    </xf>
    <xf numFmtId="38" fontId="13" fillId="0" borderId="0" xfId="1512" applyNumberFormat="1" applyFont="1" applyFill="1" applyBorder="1" applyAlignment="1"/>
    <xf numFmtId="38" fontId="18" fillId="0" borderId="0" xfId="1600" applyNumberFormat="1" applyFont="1" applyFill="1" applyBorder="1"/>
    <xf numFmtId="38" fontId="13" fillId="0" borderId="0" xfId="2083" applyNumberFormat="1" applyFont="1" applyFill="1" applyBorder="1"/>
    <xf numFmtId="0" fontId="25" fillId="0" borderId="0" xfId="2084" applyFont="1" applyFill="1" applyBorder="1" applyAlignment="1">
      <alignment horizontal="center" vertical="center"/>
    </xf>
    <xf numFmtId="38" fontId="18" fillId="0" borderId="0" xfId="1600" applyNumberFormat="1" applyFont="1" applyFill="1" applyBorder="1" applyAlignment="1">
      <alignment vertical="center"/>
    </xf>
    <xf numFmtId="0" fontId="25" fillId="0" borderId="0" xfId="2084" applyFont="1" applyFill="1" applyBorder="1" applyAlignment="1">
      <alignment horizontal="right" vertical="center"/>
    </xf>
    <xf numFmtId="187" fontId="13" fillId="0" borderId="0" xfId="2086" applyNumberFormat="1" applyFont="1" applyFill="1" applyBorder="1" applyAlignment="1">
      <alignment vertical="center"/>
    </xf>
    <xf numFmtId="183" fontId="13" fillId="0" borderId="0" xfId="1520" applyNumberFormat="1" applyFont="1" applyFill="1" applyBorder="1" applyAlignment="1">
      <alignment horizontal="right" vertical="center"/>
    </xf>
    <xf numFmtId="38" fontId="16" fillId="0" borderId="0" xfId="2087" applyNumberFormat="1" applyFont="1" applyFill="1" applyBorder="1" applyAlignment="1" applyProtection="1">
      <alignment horizontal="left"/>
    </xf>
    <xf numFmtId="38" fontId="158" fillId="0" borderId="0" xfId="2087" applyNumberFormat="1" applyFont="1" applyFill="1" applyBorder="1" applyAlignment="1" applyProtection="1">
      <alignment horizontal="left"/>
    </xf>
    <xf numFmtId="38" fontId="41" fillId="0" borderId="0" xfId="0" applyNumberFormat="1" applyFont="1" applyBorder="1" applyAlignment="1">
      <alignment horizontal="left" vertical="center"/>
    </xf>
    <xf numFmtId="38" fontId="18" fillId="0" borderId="21" xfId="0" applyNumberFormat="1" applyFont="1" applyFill="1" applyBorder="1" applyAlignment="1">
      <alignment horizontal="left" vertical="center"/>
    </xf>
    <xf numFmtId="38" fontId="13" fillId="0" borderId="21" xfId="0" applyNumberFormat="1" applyFont="1" applyFill="1" applyBorder="1" applyAlignment="1">
      <alignment horizontal="right" vertical="center" wrapText="1"/>
    </xf>
    <xf numFmtId="38" fontId="13" fillId="0" borderId="13" xfId="0" applyNumberFormat="1" applyFont="1" applyFill="1" applyBorder="1" applyAlignment="1">
      <alignment horizontal="right" vertical="center" wrapText="1"/>
    </xf>
    <xf numFmtId="38" fontId="13" fillId="0" borderId="13" xfId="0" applyNumberFormat="1" applyFont="1" applyFill="1" applyBorder="1" applyAlignment="1">
      <alignment vertical="center" wrapText="1"/>
    </xf>
    <xf numFmtId="38" fontId="0" fillId="0" borderId="21" xfId="0" applyNumberFormat="1" applyFont="1" applyBorder="1" applyAlignment="1"/>
    <xf numFmtId="38" fontId="0" fillId="0" borderId="18" xfId="0" applyNumberFormat="1" applyFont="1" applyBorder="1" applyAlignment="1"/>
    <xf numFmtId="38" fontId="13" fillId="0" borderId="0" xfId="0" applyNumberFormat="1" applyFont="1" applyFill="1" applyBorder="1" applyAlignment="1">
      <alignment vertical="center" wrapText="1"/>
    </xf>
    <xf numFmtId="38" fontId="0" fillId="0" borderId="0" xfId="0" applyNumberFormat="1" applyFont="1" applyFill="1" applyBorder="1" applyAlignment="1"/>
    <xf numFmtId="0" fontId="34" fillId="0" borderId="0" xfId="0" applyNumberFormat="1" applyFont="1" applyFill="1" applyBorder="1" applyAlignment="1"/>
    <xf numFmtId="38" fontId="34" fillId="0" borderId="0" xfId="0" applyNumberFormat="1" applyFont="1" applyBorder="1" applyAlignment="1">
      <alignment horizontal="left" vertical="center"/>
    </xf>
    <xf numFmtId="38" fontId="159" fillId="0" borderId="0" xfId="0" applyNumberFormat="1" applyFont="1" applyFill="1" applyBorder="1" applyAlignment="1"/>
    <xf numFmtId="177" fontId="159" fillId="0" borderId="0" xfId="0" applyNumberFormat="1" applyFont="1" applyFill="1" applyBorder="1" applyAlignment="1"/>
    <xf numFmtId="38" fontId="13" fillId="0" borderId="0" xfId="0" applyNumberFormat="1" applyFont="1" applyFill="1" applyBorder="1" applyAlignment="1">
      <alignment vertical="center"/>
    </xf>
    <xf numFmtId="38" fontId="51" fillId="0" borderId="0" xfId="0" applyNumberFormat="1" applyFont="1" applyFill="1" applyBorder="1" applyAlignment="1">
      <alignment vertical="center"/>
    </xf>
    <xf numFmtId="38" fontId="34" fillId="0" borderId="0" xfId="0" applyNumberFormat="1" applyFont="1" applyFill="1" applyBorder="1" applyAlignment="1">
      <alignment horizontal="center" vertical="center"/>
    </xf>
    <xf numFmtId="177" fontId="34" fillId="0" borderId="0" xfId="0" applyNumberFormat="1" applyFont="1" applyFill="1" applyBorder="1" applyAlignment="1">
      <alignment horizontal="center" vertical="center"/>
    </xf>
    <xf numFmtId="38" fontId="26" fillId="0" borderId="17" xfId="0" applyNumberFormat="1" applyFont="1" applyFill="1" applyBorder="1" applyAlignment="1">
      <alignment horizontal="center" vertical="center"/>
    </xf>
    <xf numFmtId="38" fontId="34" fillId="0" borderId="0" xfId="0" applyNumberFormat="1" applyFont="1" applyFill="1" applyBorder="1" applyAlignment="1">
      <alignment horizontal="left" vertical="center" wrapText="1"/>
    </xf>
    <xf numFmtId="38" fontId="38" fillId="0" borderId="0" xfId="0" applyNumberFormat="1" applyFont="1" applyFill="1" applyBorder="1" applyAlignment="1">
      <alignment vertical="center"/>
    </xf>
    <xf numFmtId="38" fontId="0" fillId="0" borderId="0" xfId="0" applyNumberFormat="1" applyFont="1" applyAlignment="1"/>
    <xf numFmtId="41" fontId="34" fillId="0" borderId="0" xfId="1512" quotePrefix="1" applyFont="1" applyBorder="1" applyAlignment="1">
      <alignment horizontal="left"/>
    </xf>
    <xf numFmtId="0" fontId="13" fillId="0" borderId="0" xfId="2086" applyFont="1" applyFill="1" applyBorder="1" applyAlignment="1">
      <alignment vertical="center"/>
    </xf>
    <xf numFmtId="38" fontId="18" fillId="0" borderId="0" xfId="0" applyNumberFormat="1" applyFont="1" applyBorder="1" applyAlignment="1">
      <alignment vertical="center"/>
    </xf>
    <xf numFmtId="0" fontId="33" fillId="4" borderId="0" xfId="2086" applyFont="1" applyFill="1" applyBorder="1" applyAlignment="1">
      <alignment horizontal="center" vertical="center"/>
    </xf>
    <xf numFmtId="38" fontId="34" fillId="4" borderId="0" xfId="0" applyNumberFormat="1" applyFont="1" applyFill="1" applyBorder="1" applyAlignment="1">
      <alignment horizontal="left" vertical="center"/>
    </xf>
    <xf numFmtId="0" fontId="38" fillId="4" borderId="0" xfId="2086" applyFont="1" applyFill="1" applyBorder="1" applyAlignment="1">
      <alignment vertical="center"/>
    </xf>
    <xf numFmtId="38" fontId="18" fillId="4" borderId="0" xfId="0" applyNumberFormat="1" applyFont="1" applyFill="1" applyBorder="1" applyAlignment="1">
      <alignment vertical="center"/>
    </xf>
    <xf numFmtId="0" fontId="22" fillId="4" borderId="0" xfId="2086" applyFont="1" applyFill="1" applyBorder="1"/>
    <xf numFmtId="38" fontId="74" fillId="0" borderId="0" xfId="0" applyNumberFormat="1" applyFont="1" applyFill="1" applyBorder="1" applyAlignment="1"/>
    <xf numFmtId="41" fontId="18" fillId="0" borderId="0" xfId="1512" quotePrefix="1" applyFont="1" applyBorder="1" applyAlignment="1">
      <alignment horizontal="left"/>
    </xf>
    <xf numFmtId="184" fontId="22" fillId="0" borderId="0" xfId="2086" applyNumberFormat="1" applyFont="1"/>
    <xf numFmtId="38" fontId="9" fillId="0" borderId="0" xfId="0" applyNumberFormat="1" applyFont="1" applyBorder="1" applyAlignment="1">
      <alignment horizontal="right" vertical="center"/>
    </xf>
    <xf numFmtId="0" fontId="18" fillId="0" borderId="0" xfId="0" applyNumberFormat="1" applyFont="1" applyFill="1" applyBorder="1" applyAlignment="1">
      <alignment vertical="center"/>
    </xf>
    <xf numFmtId="0" fontId="26" fillId="0" borderId="37" xfId="2087" applyNumberFormat="1" applyFont="1" applyFill="1" applyBorder="1" applyAlignment="1" applyProtection="1">
      <alignment vertical="center"/>
    </xf>
    <xf numFmtId="0" fontId="25" fillId="0" borderId="0" xfId="2084" applyFont="1" applyFill="1" applyBorder="1" applyAlignment="1">
      <alignment vertical="center"/>
    </xf>
    <xf numFmtId="0" fontId="85" fillId="0" borderId="0" xfId="2083" applyFont="1" applyFill="1" applyBorder="1" applyAlignment="1">
      <alignment vertical="center"/>
    </xf>
    <xf numFmtId="41" fontId="34" fillId="0" borderId="0" xfId="1600" applyFont="1" applyFill="1" applyBorder="1" applyAlignment="1">
      <alignment vertical="center"/>
    </xf>
    <xf numFmtId="38" fontId="57" fillId="0" borderId="0" xfId="0" applyNumberFormat="1" applyFont="1" applyFill="1" applyBorder="1" applyAlignment="1">
      <alignment vertical="top"/>
    </xf>
    <xf numFmtId="0" fontId="41" fillId="0" borderId="0" xfId="2083" applyFont="1" applyBorder="1" applyAlignment="1">
      <alignment horizontal="left" indent="1"/>
    </xf>
    <xf numFmtId="0" fontId="160" fillId="0" borderId="49" xfId="2082" applyFont="1" applyBorder="1"/>
    <xf numFmtId="0" fontId="162" fillId="4" borderId="22" xfId="2085" applyNumberFormat="1" applyFont="1" applyFill="1" applyBorder="1" applyAlignment="1">
      <alignment horizontal="center" vertical="center"/>
    </xf>
    <xf numFmtId="0" fontId="162" fillId="4" borderId="22" xfId="2085" applyNumberFormat="1" applyFont="1" applyFill="1" applyBorder="1" applyAlignment="1">
      <alignment horizontal="left" vertical="center"/>
    </xf>
    <xf numFmtId="0" fontId="161" fillId="4" borderId="22" xfId="2085" applyNumberFormat="1" applyFont="1" applyFill="1" applyBorder="1" applyAlignment="1">
      <alignment horizontal="center" vertical="center"/>
    </xf>
    <xf numFmtId="0" fontId="35" fillId="4" borderId="22" xfId="2085" applyNumberFormat="1" applyFont="1" applyFill="1" applyBorder="1" applyAlignment="1">
      <alignment horizontal="center" vertical="center"/>
    </xf>
    <xf numFmtId="0" fontId="35" fillId="4" borderId="22" xfId="2085" applyNumberFormat="1" applyFont="1" applyFill="1" applyBorder="1" applyAlignment="1">
      <alignment horizontal="right" vertical="center"/>
    </xf>
    <xf numFmtId="38" fontId="37" fillId="4" borderId="22" xfId="2085" applyFont="1" applyBorder="1"/>
    <xf numFmtId="38" fontId="18" fillId="4" borderId="22" xfId="2085" applyFont="1" applyBorder="1" applyAlignment="1">
      <alignment horizontal="right"/>
    </xf>
    <xf numFmtId="38" fontId="37" fillId="4" borderId="0" xfId="2085" applyFont="1"/>
    <xf numFmtId="38" fontId="15" fillId="4" borderId="17" xfId="2085" applyFont="1" applyBorder="1" applyAlignment="1">
      <alignment horizontal="left" indent="5"/>
    </xf>
    <xf numFmtId="38" fontId="15" fillId="4" borderId="0" xfId="2085" applyFont="1" applyAlignment="1">
      <alignment horizontal="left" indent="5"/>
    </xf>
    <xf numFmtId="38" fontId="13" fillId="4" borderId="0" xfId="2085" applyFont="1" applyAlignment="1">
      <alignment horizontal="right"/>
    </xf>
    <xf numFmtId="38" fontId="15" fillId="4" borderId="17" xfId="2085" applyFont="1" applyBorder="1"/>
    <xf numFmtId="38" fontId="20" fillId="0" borderId="0" xfId="0" applyNumberFormat="1" applyFont="1" applyAlignment="1">
      <alignment horizontal="left" indent="5"/>
    </xf>
    <xf numFmtId="38" fontId="160" fillId="0" borderId="0" xfId="0" applyNumberFormat="1" applyFont="1" applyAlignment="1">
      <alignment horizontal="right"/>
    </xf>
    <xf numFmtId="38" fontId="9" fillId="4" borderId="0" xfId="2087" applyNumberFormat="1" applyFont="1" applyFill="1" applyAlignment="1" applyProtection="1"/>
    <xf numFmtId="38" fontId="9" fillId="4" borderId="0" xfId="2085" applyFont="1" applyAlignment="1">
      <alignment vertical="top"/>
    </xf>
    <xf numFmtId="38" fontId="19" fillId="0" borderId="0" xfId="0" applyNumberFormat="1" applyFont="1" applyAlignment="1">
      <alignment horizontal="left" indent="5"/>
    </xf>
    <xf numFmtId="38" fontId="9" fillId="0" borderId="0" xfId="0" applyNumberFormat="1" applyFont="1" applyAlignment="1"/>
    <xf numFmtId="38" fontId="14" fillId="4" borderId="17" xfId="2085" applyFont="1" applyBorder="1"/>
    <xf numFmtId="38" fontId="9" fillId="4" borderId="0" xfId="2087" applyNumberFormat="1" applyFont="1" applyFill="1" applyAlignment="1" applyProtection="1">
      <alignment vertical="center"/>
    </xf>
    <xf numFmtId="38" fontId="14" fillId="4" borderId="0" xfId="2085" applyFont="1" applyFill="1" applyBorder="1" applyAlignment="1"/>
    <xf numFmtId="38" fontId="163" fillId="0" borderId="0" xfId="0" applyNumberFormat="1" applyFont="1" applyAlignment="1">
      <alignment horizontal="left" indent="5"/>
    </xf>
    <xf numFmtId="38" fontId="14" fillId="4" borderId="0" xfId="2085" applyFont="1" applyAlignment="1"/>
    <xf numFmtId="38" fontId="12" fillId="0" borderId="0" xfId="0" applyNumberFormat="1" applyFont="1" applyAlignment="1">
      <alignment horizontal="left"/>
    </xf>
    <xf numFmtId="38" fontId="18" fillId="0" borderId="0" xfId="0" applyNumberFormat="1" applyFont="1" applyFill="1" applyBorder="1" applyAlignment="1">
      <alignment horizontal="right"/>
    </xf>
    <xf numFmtId="0" fontId="18" fillId="0" borderId="0" xfId="2086" applyFont="1" applyFill="1" applyBorder="1" applyAlignment="1">
      <alignment horizontal="right" vertical="center"/>
    </xf>
    <xf numFmtId="38" fontId="10" fillId="0" borderId="0" xfId="0" applyNumberFormat="1" applyFont="1" applyBorder="1" applyAlignment="1">
      <alignment horizontal="right"/>
    </xf>
    <xf numFmtId="38" fontId="42" fillId="0" borderId="0" xfId="0" applyNumberFormat="1" applyFont="1" applyBorder="1" applyAlignment="1">
      <alignment horizontal="right" vertical="center" wrapText="1"/>
    </xf>
    <xf numFmtId="41" fontId="10" fillId="0" borderId="0" xfId="1512" applyFont="1" applyBorder="1" applyAlignment="1">
      <alignment horizontal="left"/>
    </xf>
    <xf numFmtId="0" fontId="11" fillId="0" borderId="0" xfId="2086" applyFont="1" applyFill="1" applyBorder="1" applyAlignment="1">
      <alignment vertical="center"/>
    </xf>
    <xf numFmtId="0" fontId="11" fillId="0" borderId="18" xfId="2086" applyFont="1" applyFill="1" applyBorder="1" applyAlignment="1">
      <alignment vertical="center"/>
    </xf>
    <xf numFmtId="0" fontId="10" fillId="0" borderId="0" xfId="2086" applyFont="1" applyFill="1" applyBorder="1" applyAlignment="1">
      <alignment vertical="center"/>
    </xf>
    <xf numFmtId="0" fontId="166" fillId="0" borderId="0" xfId="2086" applyFont="1" applyBorder="1" applyAlignment="1">
      <alignment horizontal="right" vertical="center"/>
    </xf>
    <xf numFmtId="38" fontId="10" fillId="0" borderId="0" xfId="0" applyNumberFormat="1" applyFont="1" applyFill="1" applyBorder="1" applyAlignment="1">
      <alignment horizontal="right" vertical="center"/>
    </xf>
    <xf numFmtId="38" fontId="70" fillId="0" borderId="0" xfId="0" applyNumberFormat="1" applyFont="1" applyFill="1" applyBorder="1" applyAlignment="1"/>
    <xf numFmtId="38" fontId="70" fillId="0" borderId="0" xfId="0" applyNumberFormat="1" applyFont="1" applyBorder="1" applyAlignment="1"/>
    <xf numFmtId="38" fontId="47" fillId="10" borderId="0" xfId="0" applyNumberFormat="1" applyFont="1" applyFill="1" applyBorder="1" applyAlignment="1">
      <alignment horizontal="right" vertical="center"/>
    </xf>
    <xf numFmtId="41" fontId="10" fillId="0" borderId="0" xfId="1512" quotePrefix="1" applyFont="1" applyBorder="1" applyAlignment="1">
      <alignment horizontal="left"/>
    </xf>
    <xf numFmtId="38" fontId="167" fillId="0" borderId="0" xfId="0" applyNumberFormat="1" applyFont="1" applyAlignment="1">
      <alignment horizontal="left" vertical="center"/>
    </xf>
    <xf numFmtId="38" fontId="42" fillId="0" borderId="0" xfId="0" applyNumberFormat="1" applyFont="1" applyFill="1" applyBorder="1" applyAlignment="1">
      <alignment horizontal="right" vertical="center"/>
    </xf>
    <xf numFmtId="38" fontId="168" fillId="0" borderId="0" xfId="0" applyNumberFormat="1" applyFont="1" applyBorder="1" applyAlignment="1"/>
    <xf numFmtId="0" fontId="42" fillId="0" borderId="0" xfId="0" applyNumberFormat="1" applyFont="1" applyFill="1" applyBorder="1" applyAlignment="1"/>
    <xf numFmtId="184" fontId="42" fillId="0" borderId="0" xfId="0" applyNumberFormat="1" applyFont="1" applyBorder="1" applyAlignment="1">
      <alignment vertical="center"/>
    </xf>
    <xf numFmtId="184" fontId="42" fillId="0" borderId="0" xfId="0" applyNumberFormat="1" applyFont="1" applyFill="1" applyBorder="1" applyAlignment="1">
      <alignment horizontal="right" vertical="center"/>
    </xf>
    <xf numFmtId="184" fontId="42" fillId="0" borderId="0" xfId="2086" applyNumberFormat="1" applyFont="1" applyFill="1" applyBorder="1" applyAlignment="1">
      <alignment vertical="center"/>
    </xf>
    <xf numFmtId="38" fontId="10" fillId="4" borderId="0" xfId="0" applyNumberFormat="1" applyFont="1" applyFill="1" applyBorder="1" applyAlignment="1">
      <alignment horizontal="right"/>
    </xf>
    <xf numFmtId="38" fontId="167" fillId="0" borderId="0" xfId="0" applyNumberFormat="1" applyFont="1" applyFill="1" applyBorder="1" applyAlignment="1"/>
    <xf numFmtId="38" fontId="17" fillId="0" borderId="0" xfId="0" applyNumberFormat="1" applyFont="1" applyBorder="1" applyAlignment="1">
      <alignment horizontal="right" vertical="center"/>
    </xf>
    <xf numFmtId="38" fontId="32" fillId="10" borderId="52" xfId="0" applyNumberFormat="1" applyFont="1" applyFill="1" applyBorder="1" applyAlignment="1">
      <alignment horizontal="right"/>
    </xf>
    <xf numFmtId="38" fontId="47" fillId="10" borderId="18" xfId="0" applyNumberFormat="1" applyFont="1" applyFill="1" applyBorder="1" applyAlignment="1">
      <alignment horizontal="right" wrapText="1"/>
    </xf>
    <xf numFmtId="38" fontId="47" fillId="10" borderId="53" xfId="0" applyNumberFormat="1" applyFont="1" applyFill="1" applyBorder="1" applyAlignment="1">
      <alignment horizontal="right" wrapText="1"/>
    </xf>
    <xf numFmtId="38" fontId="47" fillId="10" borderId="18" xfId="0" applyNumberFormat="1" applyFont="1" applyFill="1" applyBorder="1" applyAlignment="1">
      <alignment horizontal="right"/>
    </xf>
    <xf numFmtId="38" fontId="32" fillId="10" borderId="54" xfId="0" applyNumberFormat="1" applyFont="1" applyFill="1" applyBorder="1" applyAlignment="1">
      <alignment horizontal="right"/>
    </xf>
    <xf numFmtId="38" fontId="10" fillId="4" borderId="0" xfId="0" applyNumberFormat="1" applyFont="1" applyFill="1" applyBorder="1" applyAlignment="1"/>
    <xf numFmtId="38" fontId="173" fillId="10" borderId="0" xfId="0" applyNumberFormat="1" applyFont="1" applyFill="1" applyBorder="1" applyAlignment="1">
      <alignment horizontal="left" vertical="center"/>
    </xf>
    <xf numFmtId="38" fontId="174" fillId="0" borderId="0" xfId="0" applyNumberFormat="1" applyFont="1" applyAlignment="1">
      <alignment horizontal="left"/>
    </xf>
    <xf numFmtId="38" fontId="82" fillId="4" borderId="0" xfId="2085" applyFont="1" applyAlignment="1">
      <alignment horizontal="left"/>
    </xf>
    <xf numFmtId="38" fontId="175" fillId="0" borderId="0" xfId="0" applyNumberFormat="1" applyFont="1" applyAlignment="1">
      <alignment horizontal="left"/>
    </xf>
    <xf numFmtId="0" fontId="10" fillId="0" borderId="55" xfId="2086" applyFont="1" applyFill="1" applyBorder="1" applyAlignment="1">
      <alignment vertical="center"/>
    </xf>
    <xf numFmtId="38" fontId="13" fillId="0" borderId="13" xfId="0" applyNumberFormat="1" applyFont="1" applyFill="1" applyBorder="1" applyAlignment="1">
      <alignment vertical="center"/>
    </xf>
    <xf numFmtId="38" fontId="34" fillId="0" borderId="0" xfId="0" applyNumberFormat="1" applyFont="1" applyFill="1" applyBorder="1" applyAlignment="1">
      <alignment vertical="top" wrapText="1"/>
    </xf>
    <xf numFmtId="253" fontId="18" fillId="0" borderId="21" xfId="1600" applyNumberFormat="1" applyFont="1" applyFill="1" applyBorder="1" applyAlignment="1">
      <alignment vertical="center"/>
    </xf>
    <xf numFmtId="253" fontId="157" fillId="0" borderId="21" xfId="1600" applyNumberFormat="1" applyFont="1" applyFill="1" applyBorder="1" applyAlignment="1">
      <alignment vertical="center"/>
    </xf>
    <xf numFmtId="253" fontId="18" fillId="0" borderId="13" xfId="1600" applyNumberFormat="1" applyFont="1" applyFill="1" applyBorder="1" applyAlignment="1">
      <alignment vertical="center"/>
    </xf>
    <xf numFmtId="253" fontId="13" fillId="0" borderId="21" xfId="1600" applyNumberFormat="1" applyFont="1" applyFill="1" applyBorder="1" applyAlignment="1">
      <alignment vertical="center"/>
    </xf>
    <xf numFmtId="253" fontId="13" fillId="0" borderId="56" xfId="1600" applyNumberFormat="1" applyFont="1" applyFill="1" applyBorder="1" applyAlignment="1">
      <alignment vertical="center"/>
    </xf>
    <xf numFmtId="38" fontId="180" fillId="4" borderId="0" xfId="2085" applyFont="1"/>
    <xf numFmtId="38" fontId="180" fillId="4" borderId="0" xfId="2085" applyFont="1" applyAlignment="1"/>
    <xf numFmtId="38" fontId="181" fillId="4" borderId="0" xfId="2085" applyFont="1"/>
    <xf numFmtId="38" fontId="182" fillId="0" borderId="0" xfId="0" applyNumberFormat="1" applyFont="1" applyAlignment="1"/>
    <xf numFmtId="38" fontId="184" fillId="4" borderId="0" xfId="2085" applyFont="1"/>
    <xf numFmtId="38" fontId="181" fillId="4" borderId="0" xfId="2085" quotePrefix="1" applyFont="1" applyFill="1" applyBorder="1" applyAlignment="1">
      <alignment horizontal="right"/>
    </xf>
    <xf numFmtId="38" fontId="180" fillId="4" borderId="0" xfId="2085" applyFont="1" applyAlignment="1">
      <alignment horizontal="left"/>
    </xf>
    <xf numFmtId="38" fontId="181" fillId="4" borderId="0" xfId="2085" applyFont="1" applyFill="1" applyBorder="1" applyAlignment="1">
      <alignment horizontal="right"/>
    </xf>
    <xf numFmtId="38" fontId="185" fillId="4" borderId="0" xfId="2085" applyFont="1"/>
    <xf numFmtId="0" fontId="187" fillId="4" borderId="0" xfId="0" applyNumberFormat="1" applyFont="1" applyFill="1" applyBorder="1" applyAlignment="1">
      <alignment horizontal="right" vertical="center"/>
    </xf>
    <xf numFmtId="38" fontId="181" fillId="0" borderId="0" xfId="0" applyNumberFormat="1" applyFont="1" applyAlignment="1">
      <alignment horizontal="right"/>
    </xf>
    <xf numFmtId="38" fontId="179" fillId="4" borderId="0" xfId="2085" applyFont="1" applyAlignment="1">
      <alignment horizontal="left" vertical="center" wrapText="1"/>
    </xf>
    <xf numFmtId="38" fontId="188" fillId="0" borderId="0" xfId="0" applyNumberFormat="1" applyFont="1" applyAlignment="1">
      <alignment horizontal="right"/>
    </xf>
    <xf numFmtId="38" fontId="66" fillId="0" borderId="32" xfId="2087" applyNumberFormat="1" applyFont="1" applyFill="1" applyBorder="1" applyAlignment="1" applyProtection="1">
      <alignment horizontal="left"/>
    </xf>
    <xf numFmtId="0" fontId="26" fillId="0" borderId="57" xfId="2087" applyNumberFormat="1" applyFont="1" applyFill="1" applyBorder="1" applyAlignment="1" applyProtection="1">
      <alignment vertical="center"/>
    </xf>
    <xf numFmtId="38" fontId="7" fillId="0" borderId="0" xfId="0" applyNumberFormat="1" applyFont="1" applyAlignment="1"/>
    <xf numFmtId="38" fontId="193" fillId="4" borderId="0" xfId="2087" applyNumberFormat="1" applyFont="1" applyFill="1" applyAlignment="1" applyProtection="1">
      <alignment horizontal="left" vertical="center" wrapText="1"/>
    </xf>
    <xf numFmtId="177" fontId="80" fillId="0" borderId="21" xfId="0" applyNumberFormat="1" applyFont="1" applyBorder="1" applyAlignment="1">
      <alignment vertical="center"/>
    </xf>
    <xf numFmtId="38" fontId="18" fillId="0" borderId="58" xfId="0" applyNumberFormat="1" applyFont="1" applyBorder="1" applyAlignment="1"/>
    <xf numFmtId="177" fontId="80" fillId="0" borderId="13" xfId="0" applyNumberFormat="1" applyFont="1" applyBorder="1" applyAlignment="1">
      <alignment vertical="center"/>
    </xf>
    <xf numFmtId="38" fontId="18" fillId="0" borderId="59" xfId="0" applyNumberFormat="1" applyFont="1" applyBorder="1" applyAlignment="1"/>
    <xf numFmtId="177" fontId="79" fillId="0" borderId="23" xfId="0" applyNumberFormat="1" applyFont="1" applyBorder="1" applyAlignment="1">
      <alignment vertical="center"/>
    </xf>
    <xf numFmtId="38" fontId="18" fillId="0" borderId="60" xfId="0" applyNumberFormat="1" applyFont="1" applyBorder="1" applyAlignment="1"/>
    <xf numFmtId="38" fontId="47" fillId="10" borderId="18" xfId="0" applyNumberFormat="1" applyFont="1" applyFill="1" applyBorder="1" applyAlignment="1">
      <alignment horizontal="right" vertical="center" wrapText="1"/>
    </xf>
    <xf numFmtId="38" fontId="32" fillId="10" borderId="18" xfId="0" applyNumberFormat="1" applyFont="1" applyFill="1" applyBorder="1" applyAlignment="1">
      <alignment horizontal="right" vertical="center" wrapText="1"/>
    </xf>
    <xf numFmtId="38" fontId="47" fillId="10" borderId="62" xfId="0" applyNumberFormat="1" applyFont="1" applyFill="1" applyBorder="1" applyAlignment="1">
      <alignment horizontal="right" vertical="center" wrapText="1"/>
    </xf>
    <xf numFmtId="38" fontId="32" fillId="10" borderId="63" xfId="0" applyNumberFormat="1" applyFont="1" applyFill="1" applyBorder="1" applyAlignment="1">
      <alignment horizontal="right" vertical="center" wrapText="1"/>
    </xf>
    <xf numFmtId="9" fontId="13" fillId="4" borderId="21" xfId="1375" applyFont="1" applyFill="1" applyBorder="1" applyAlignment="1"/>
    <xf numFmtId="186" fontId="13" fillId="4" borderId="23" xfId="1512" applyNumberFormat="1" applyFont="1" applyFill="1" applyBorder="1" applyAlignment="1">
      <alignment horizontal="right"/>
    </xf>
    <xf numFmtId="38" fontId="18" fillId="0" borderId="58" xfId="0" applyNumberFormat="1" applyFont="1" applyBorder="1" applyAlignment="1">
      <alignment vertical="center"/>
    </xf>
    <xf numFmtId="38" fontId="18" fillId="0" borderId="59" xfId="0" applyNumberFormat="1" applyFont="1" applyBorder="1" applyAlignment="1">
      <alignment vertical="center"/>
    </xf>
    <xf numFmtId="41" fontId="13" fillId="0" borderId="21" xfId="1512" applyFont="1" applyBorder="1" applyAlignment="1">
      <alignment vertical="center"/>
    </xf>
    <xf numFmtId="188" fontId="13" fillId="0" borderId="21" xfId="1512" applyNumberFormat="1" applyFont="1" applyBorder="1" applyAlignment="1">
      <alignment vertical="center"/>
    </xf>
    <xf numFmtId="41" fontId="13" fillId="0" borderId="23" xfId="1512" applyFont="1" applyBorder="1" applyAlignment="1">
      <alignment vertical="center"/>
    </xf>
    <xf numFmtId="41" fontId="13" fillId="0" borderId="23" xfId="1512" applyNumberFormat="1" applyFont="1" applyBorder="1" applyAlignment="1">
      <alignment vertical="center"/>
    </xf>
    <xf numFmtId="9" fontId="80" fillId="0" borderId="0" xfId="1375" applyFont="1" applyBorder="1" applyAlignment="1">
      <alignment vertical="center"/>
    </xf>
    <xf numFmtId="41" fontId="79" fillId="0" borderId="0" xfId="1512" applyFont="1" applyBorder="1" applyAlignment="1">
      <alignment vertical="center"/>
    </xf>
    <xf numFmtId="41" fontId="79" fillId="0" borderId="18" xfId="1512" applyFont="1" applyBorder="1" applyAlignment="1">
      <alignment vertical="center"/>
    </xf>
    <xf numFmtId="181" fontId="79" fillId="0" borderId="0" xfId="1512" applyNumberFormat="1" applyFont="1" applyBorder="1" applyAlignment="1">
      <alignment vertical="center"/>
    </xf>
    <xf numFmtId="38" fontId="18" fillId="0" borderId="21" xfId="0" applyNumberFormat="1" applyFont="1" applyBorder="1" applyAlignment="1"/>
    <xf numFmtId="182" fontId="18" fillId="4" borderId="21" xfId="1375" applyNumberFormat="1" applyFont="1" applyFill="1" applyBorder="1" applyAlignment="1"/>
    <xf numFmtId="38" fontId="18" fillId="0" borderId="23" xfId="0" applyNumberFormat="1" applyFont="1" applyBorder="1" applyAlignment="1"/>
    <xf numFmtId="182" fontId="18" fillId="4" borderId="23" xfId="0" applyNumberFormat="1" applyFont="1" applyFill="1" applyBorder="1" applyAlignment="1"/>
    <xf numFmtId="38" fontId="13" fillId="0" borderId="21" xfId="0" applyNumberFormat="1" applyFont="1" applyFill="1" applyBorder="1" applyAlignment="1"/>
    <xf numFmtId="38" fontId="80" fillId="0" borderId="0" xfId="0" applyNumberFormat="1" applyFont="1" applyBorder="1" applyAlignment="1"/>
    <xf numFmtId="38" fontId="79" fillId="4" borderId="21" xfId="0" applyNumberFormat="1" applyFont="1" applyFill="1" applyBorder="1" applyAlignment="1">
      <alignment horizontal="center"/>
    </xf>
    <xf numFmtId="38" fontId="80" fillId="0" borderId="21" xfId="0" applyNumberFormat="1" applyFont="1" applyBorder="1" applyAlignment="1"/>
    <xf numFmtId="38" fontId="80" fillId="4" borderId="0" xfId="0" applyNumberFormat="1" applyFont="1" applyFill="1" applyBorder="1" applyAlignment="1">
      <alignment horizontal="left"/>
    </xf>
    <xf numFmtId="182" fontId="80" fillId="4" borderId="21" xfId="0" applyNumberFormat="1" applyFont="1" applyFill="1" applyBorder="1" applyAlignment="1"/>
    <xf numFmtId="38" fontId="80" fillId="0" borderId="0" xfId="0" applyNumberFormat="1" applyFont="1" applyAlignment="1"/>
    <xf numFmtId="38" fontId="80" fillId="0" borderId="23" xfId="0" applyNumberFormat="1" applyFont="1" applyBorder="1" applyAlignment="1"/>
    <xf numFmtId="38" fontId="13" fillId="4" borderId="21" xfId="0" applyNumberFormat="1" applyFont="1" applyFill="1" applyBorder="1" applyAlignment="1">
      <alignment horizontal="center"/>
    </xf>
    <xf numFmtId="182" fontId="18" fillId="4" borderId="21" xfId="0" applyNumberFormat="1" applyFont="1" applyFill="1" applyBorder="1" applyAlignment="1"/>
    <xf numFmtId="38" fontId="18" fillId="4" borderId="0" xfId="0" applyNumberFormat="1" applyFont="1" applyFill="1" applyBorder="1" applyAlignment="1">
      <alignment horizontal="left"/>
    </xf>
    <xf numFmtId="38" fontId="18" fillId="4" borderId="13" xfId="0" applyNumberFormat="1" applyFont="1" applyFill="1" applyBorder="1" applyAlignment="1"/>
    <xf numFmtId="38" fontId="13" fillId="4" borderId="13" xfId="0" applyNumberFormat="1" applyFont="1" applyFill="1" applyBorder="1" applyAlignment="1">
      <alignment horizontal="center"/>
    </xf>
    <xf numFmtId="182" fontId="18" fillId="4" borderId="13" xfId="1375" applyNumberFormat="1" applyFont="1" applyFill="1" applyBorder="1" applyAlignment="1"/>
    <xf numFmtId="38" fontId="87" fillId="4" borderId="13" xfId="0" applyNumberFormat="1" applyFont="1" applyFill="1" applyBorder="1" applyAlignment="1">
      <alignment horizontal="right"/>
    </xf>
    <xf numFmtId="182" fontId="87" fillId="4" borderId="13" xfId="1375" applyNumberFormat="1" applyFont="1" applyFill="1" applyBorder="1" applyAlignment="1"/>
    <xf numFmtId="38" fontId="13" fillId="4" borderId="23" xfId="0" applyNumberFormat="1" applyFont="1" applyFill="1" applyBorder="1" applyAlignment="1">
      <alignment horizontal="center"/>
    </xf>
    <xf numFmtId="38" fontId="80" fillId="4" borderId="23" xfId="0" applyNumberFormat="1" applyFont="1" applyFill="1" applyBorder="1" applyAlignment="1"/>
    <xf numFmtId="182" fontId="80" fillId="4" borderId="23" xfId="1375" applyNumberFormat="1" applyFont="1" applyFill="1" applyBorder="1" applyAlignment="1"/>
    <xf numFmtId="38" fontId="190" fillId="4" borderId="21" xfId="0" applyNumberFormat="1" applyFont="1" applyFill="1" applyBorder="1" applyAlignment="1">
      <alignment horizontal="center"/>
    </xf>
    <xf numFmtId="184" fontId="13" fillId="4" borderId="21" xfId="0" applyNumberFormat="1" applyFont="1" applyFill="1" applyBorder="1" applyAlignment="1">
      <alignment horizontal="center"/>
    </xf>
    <xf numFmtId="38" fontId="87" fillId="4" borderId="21" xfId="0" applyNumberFormat="1" applyFont="1" applyFill="1" applyBorder="1" applyAlignment="1"/>
    <xf numFmtId="182" fontId="87" fillId="4" borderId="21" xfId="1375" applyNumberFormat="1" applyFont="1" applyFill="1" applyBorder="1" applyAlignment="1"/>
    <xf numFmtId="0" fontId="192" fillId="0" borderId="22" xfId="2087" applyNumberFormat="1" applyFont="1" applyFill="1" applyBorder="1" applyAlignment="1" applyProtection="1">
      <alignment horizontal="left" vertical="center"/>
    </xf>
    <xf numFmtId="0" fontId="192" fillId="0" borderId="22" xfId="0" applyNumberFormat="1" applyFont="1" applyFill="1" applyBorder="1" applyAlignment="1">
      <alignment horizontal="left" vertical="center"/>
    </xf>
    <xf numFmtId="0" fontId="192" fillId="0" borderId="22" xfId="2087" applyNumberFormat="1" applyFont="1" applyFill="1" applyBorder="1" applyAlignment="1" applyProtection="1">
      <alignment vertical="center"/>
    </xf>
    <xf numFmtId="0" fontId="195" fillId="0" borderId="0" xfId="2086" applyFont="1"/>
    <xf numFmtId="0" fontId="195" fillId="0" borderId="0" xfId="2086" applyFont="1" applyAlignment="1">
      <alignment vertical="top"/>
    </xf>
    <xf numFmtId="184" fontId="18" fillId="0" borderId="21" xfId="2086" applyNumberFormat="1" applyFont="1" applyBorder="1" applyAlignment="1">
      <alignment vertical="center"/>
    </xf>
    <xf numFmtId="184" fontId="80" fillId="0" borderId="13" xfId="2086" applyNumberFormat="1" applyFont="1" applyFill="1" applyBorder="1" applyAlignment="1">
      <alignment vertical="center"/>
    </xf>
    <xf numFmtId="184" fontId="18" fillId="0" borderId="13" xfId="2086" applyNumberFormat="1" applyFont="1" applyFill="1" applyBorder="1" applyAlignment="1">
      <alignment vertical="center"/>
    </xf>
    <xf numFmtId="184" fontId="80" fillId="0" borderId="18" xfId="2086" applyNumberFormat="1" applyFont="1" applyBorder="1" applyAlignment="1">
      <alignment vertical="center"/>
    </xf>
    <xf numFmtId="184" fontId="18" fillId="0" borderId="23" xfId="2086" applyNumberFormat="1" applyFont="1" applyBorder="1" applyAlignment="1">
      <alignment vertical="center"/>
    </xf>
    <xf numFmtId="184" fontId="10" fillId="0" borderId="13" xfId="2086" applyNumberFormat="1" applyFont="1" applyFill="1" applyBorder="1" applyAlignment="1">
      <alignment vertical="center"/>
    </xf>
    <xf numFmtId="38" fontId="18" fillId="4" borderId="0" xfId="2085" applyFont="1" applyFill="1" applyBorder="1" applyAlignment="1"/>
    <xf numFmtId="0" fontId="13" fillId="4" borderId="0" xfId="0" applyNumberFormat="1" applyFont="1" applyFill="1" applyBorder="1" applyAlignment="1">
      <alignment vertical="center"/>
    </xf>
    <xf numFmtId="38" fontId="32" fillId="10" borderId="52" xfId="0" applyNumberFormat="1" applyFont="1" applyFill="1" applyBorder="1" applyAlignment="1">
      <alignment horizontal="right" vertical="center"/>
    </xf>
    <xf numFmtId="38" fontId="32" fillId="10" borderId="18" xfId="0" applyNumberFormat="1" applyFont="1" applyFill="1" applyBorder="1" applyAlignment="1">
      <alignment horizontal="right" vertical="center"/>
    </xf>
    <xf numFmtId="38" fontId="18" fillId="0" borderId="21" xfId="1599" applyNumberFormat="1" applyFont="1" applyFill="1" applyBorder="1" applyAlignment="1">
      <alignment vertical="center"/>
    </xf>
    <xf numFmtId="187" fontId="18" fillId="0" borderId="21" xfId="2086" applyNumberFormat="1" applyFont="1" applyFill="1" applyBorder="1" applyAlignment="1">
      <alignment vertical="center"/>
    </xf>
    <xf numFmtId="38" fontId="13" fillId="0" borderId="21" xfId="1599" applyNumberFormat="1" applyFont="1" applyFill="1" applyBorder="1" applyAlignment="1">
      <alignment vertical="center"/>
    </xf>
    <xf numFmtId="41" fontId="80" fillId="0" borderId="13" xfId="1512" applyFont="1" applyFill="1" applyBorder="1" applyAlignment="1">
      <alignment vertical="center"/>
    </xf>
    <xf numFmtId="0" fontId="80" fillId="0" borderId="13" xfId="2086" applyFont="1" applyFill="1" applyBorder="1" applyAlignment="1">
      <alignment vertical="center"/>
    </xf>
    <xf numFmtId="38" fontId="80" fillId="0" borderId="18" xfId="2086" applyNumberFormat="1" applyFont="1" applyFill="1" applyBorder="1" applyAlignment="1">
      <alignment vertical="center"/>
    </xf>
    <xf numFmtId="0" fontId="80" fillId="0" borderId="18" xfId="2086" applyFont="1" applyFill="1" applyBorder="1" applyAlignment="1">
      <alignment vertical="center"/>
    </xf>
    <xf numFmtId="0" fontId="10" fillId="0" borderId="13" xfId="2086" applyFont="1" applyFill="1" applyBorder="1" applyAlignment="1">
      <alignment vertical="center"/>
    </xf>
    <xf numFmtId="38" fontId="35" fillId="0" borderId="0" xfId="0" applyNumberFormat="1" applyFont="1" applyFill="1" applyBorder="1" applyAlignment="1">
      <alignment horizontal="center" vertical="center"/>
    </xf>
    <xf numFmtId="0" fontId="194" fillId="0" borderId="0" xfId="2086" applyFont="1"/>
    <xf numFmtId="0" fontId="12" fillId="12" borderId="68" xfId="0" applyNumberFormat="1" applyFont="1" applyFill="1" applyBorder="1" applyAlignment="1">
      <alignment vertical="center"/>
    </xf>
    <xf numFmtId="0" fontId="12" fillId="12" borderId="21" xfId="0" applyNumberFormat="1" applyFont="1" applyFill="1" applyBorder="1" applyAlignment="1">
      <alignment vertical="center"/>
    </xf>
    <xf numFmtId="0" fontId="13" fillId="12" borderId="21" xfId="0" applyNumberFormat="1" applyFont="1" applyFill="1" applyBorder="1" applyAlignment="1">
      <alignment horizontal="right" vertical="center"/>
    </xf>
    <xf numFmtId="0" fontId="13" fillId="12" borderId="69" xfId="0" applyNumberFormat="1" applyFont="1" applyFill="1" applyBorder="1" applyAlignment="1">
      <alignment horizontal="right" vertical="center"/>
    </xf>
    <xf numFmtId="38" fontId="10" fillId="12" borderId="13" xfId="0" applyNumberFormat="1" applyFont="1" applyFill="1" applyBorder="1" applyAlignment="1">
      <alignment vertical="center" wrapText="1"/>
    </xf>
    <xf numFmtId="38" fontId="10" fillId="12" borderId="0" xfId="0" applyNumberFormat="1" applyFont="1" applyFill="1" applyBorder="1" applyAlignment="1">
      <alignment vertical="center" wrapText="1"/>
    </xf>
    <xf numFmtId="38" fontId="10" fillId="12" borderId="13" xfId="0" applyNumberFormat="1" applyFont="1" applyFill="1" applyBorder="1" applyAlignment="1">
      <alignment horizontal="left" vertical="center" wrapText="1"/>
    </xf>
    <xf numFmtId="38" fontId="10" fillId="12" borderId="18" xfId="0" applyNumberFormat="1" applyFont="1" applyFill="1" applyBorder="1" applyAlignment="1">
      <alignment vertical="center" wrapText="1"/>
    </xf>
    <xf numFmtId="38" fontId="10" fillId="12" borderId="13" xfId="0" applyNumberFormat="1" applyFont="1" applyFill="1" applyBorder="1" applyAlignment="1">
      <alignment horizontal="left" vertical="center"/>
    </xf>
    <xf numFmtId="38" fontId="39" fillId="12" borderId="21" xfId="0" applyNumberFormat="1" applyFont="1" applyFill="1" applyBorder="1" applyAlignment="1">
      <alignment vertical="center" wrapText="1"/>
    </xf>
    <xf numFmtId="38" fontId="10" fillId="12" borderId="21" xfId="0" applyNumberFormat="1" applyFont="1" applyFill="1" applyBorder="1" applyAlignment="1">
      <alignment vertical="center"/>
    </xf>
    <xf numFmtId="38" fontId="39" fillId="12" borderId="23" xfId="0" applyNumberFormat="1" applyFont="1" applyFill="1" applyBorder="1" applyAlignment="1">
      <alignment vertical="center"/>
    </xf>
    <xf numFmtId="38" fontId="10" fillId="12" borderId="13" xfId="0" applyNumberFormat="1" applyFont="1" applyFill="1" applyBorder="1" applyAlignment="1">
      <alignment vertical="center"/>
    </xf>
    <xf numFmtId="38" fontId="39" fillId="12" borderId="21" xfId="0" applyNumberFormat="1" applyFont="1" applyFill="1" applyBorder="1" applyAlignment="1"/>
    <xf numFmtId="38" fontId="10" fillId="12" borderId="21" xfId="0" applyNumberFormat="1" applyFont="1" applyFill="1" applyBorder="1" applyAlignment="1"/>
    <xf numFmtId="38" fontId="10" fillId="12" borderId="21" xfId="0" applyNumberFormat="1" applyFont="1" applyFill="1" applyBorder="1" applyAlignment="1">
      <alignment horizontal="left" indent="1"/>
    </xf>
    <xf numFmtId="38" fontId="39" fillId="12" borderId="23" xfId="0" applyNumberFormat="1" applyFont="1" applyFill="1" applyBorder="1" applyAlignment="1">
      <alignment horizontal="left" indent="1"/>
    </xf>
    <xf numFmtId="0" fontId="10" fillId="12" borderId="18" xfId="2086" applyFont="1" applyFill="1" applyBorder="1" applyAlignment="1">
      <alignment vertical="center"/>
    </xf>
    <xf numFmtId="0" fontId="10" fillId="12" borderId="23" xfId="2086" applyFont="1" applyFill="1" applyBorder="1" applyAlignment="1">
      <alignment vertical="center"/>
    </xf>
    <xf numFmtId="0" fontId="11" fillId="12" borderId="23" xfId="2086" applyFont="1" applyFill="1" applyBorder="1" applyAlignment="1">
      <alignment vertical="center"/>
    </xf>
    <xf numFmtId="0" fontId="10" fillId="12" borderId="21" xfId="2086" applyFont="1" applyFill="1" applyBorder="1" applyAlignment="1">
      <alignment vertical="center"/>
    </xf>
    <xf numFmtId="0" fontId="10" fillId="12" borderId="13" xfId="2086" applyFont="1" applyFill="1" applyBorder="1" applyAlignment="1">
      <alignment vertical="center"/>
    </xf>
    <xf numFmtId="38" fontId="39" fillId="12" borderId="21" xfId="0" applyNumberFormat="1" applyFont="1" applyFill="1" applyBorder="1" applyAlignment="1">
      <alignment horizontal="left" indent="1"/>
    </xf>
    <xf numFmtId="38" fontId="18" fillId="12" borderId="21" xfId="0" applyNumberFormat="1" applyFont="1" applyFill="1" applyBorder="1" applyAlignment="1">
      <alignment horizontal="left" indent="1"/>
    </xf>
    <xf numFmtId="38" fontId="18" fillId="12" borderId="23" xfId="0" applyNumberFormat="1" applyFont="1" applyFill="1" applyBorder="1" applyAlignment="1">
      <alignment horizontal="left" indent="1"/>
    </xf>
    <xf numFmtId="38" fontId="169" fillId="12" borderId="21" xfId="0" applyNumberFormat="1" applyFont="1" applyFill="1" applyBorder="1" applyAlignment="1">
      <alignment horizontal="left" indent="1"/>
    </xf>
    <xf numFmtId="38" fontId="80" fillId="12" borderId="21" xfId="0" applyNumberFormat="1" applyFont="1" applyFill="1" applyBorder="1" applyAlignment="1">
      <alignment horizontal="left" indent="1"/>
    </xf>
    <xf numFmtId="38" fontId="80" fillId="12" borderId="23" xfId="0" applyNumberFormat="1" applyFont="1" applyFill="1" applyBorder="1" applyAlignment="1">
      <alignment horizontal="left" indent="1"/>
    </xf>
    <xf numFmtId="38" fontId="10" fillId="12" borderId="13" xfId="0" applyNumberFormat="1" applyFont="1" applyFill="1" applyBorder="1" applyAlignment="1">
      <alignment horizontal="left" indent="1"/>
    </xf>
    <xf numFmtId="38" fontId="18" fillId="12" borderId="23" xfId="0" applyNumberFormat="1" applyFont="1" applyFill="1" applyBorder="1" applyAlignment="1"/>
    <xf numFmtId="38" fontId="18" fillId="12" borderId="21" xfId="0" applyNumberFormat="1" applyFont="1" applyFill="1" applyBorder="1" applyAlignment="1">
      <alignment horizontal="left"/>
    </xf>
    <xf numFmtId="38" fontId="18" fillId="12" borderId="13" xfId="0" applyNumberFormat="1" applyFont="1" applyFill="1" applyBorder="1" applyAlignment="1">
      <alignment horizontal="left"/>
    </xf>
    <xf numFmtId="38" fontId="169" fillId="12" borderId="13" xfId="0" applyNumberFormat="1" applyFont="1" applyFill="1" applyBorder="1" applyAlignment="1">
      <alignment horizontal="left" indent="1"/>
    </xf>
    <xf numFmtId="38" fontId="34" fillId="0" borderId="0" xfId="0" applyNumberFormat="1" applyFont="1" applyFill="1" applyAlignment="1"/>
    <xf numFmtId="38" fontId="169" fillId="12" borderId="21" xfId="0" applyNumberFormat="1" applyFont="1" applyFill="1" applyBorder="1" applyAlignment="1">
      <alignment vertical="center"/>
    </xf>
    <xf numFmtId="38" fontId="13" fillId="12" borderId="23" xfId="0" applyNumberFormat="1" applyFont="1" applyFill="1" applyBorder="1" applyAlignment="1">
      <alignment vertical="center"/>
    </xf>
    <xf numFmtId="0" fontId="34" fillId="12" borderId="72" xfId="2086" applyFont="1" applyFill="1" applyBorder="1" applyAlignment="1">
      <alignment horizontal="right" vertical="center" wrapText="1"/>
    </xf>
    <xf numFmtId="0" fontId="34" fillId="12" borderId="51" xfId="2086" applyFont="1" applyFill="1" applyBorder="1" applyAlignment="1">
      <alignment horizontal="right" vertical="center" wrapText="1"/>
    </xf>
    <xf numFmtId="0" fontId="34" fillId="12" borderId="73" xfId="2086" applyFont="1" applyFill="1" applyBorder="1" applyAlignment="1">
      <alignment horizontal="right" vertical="center" wrapText="1"/>
    </xf>
    <xf numFmtId="0" fontId="10" fillId="12" borderId="36" xfId="2086" applyFont="1" applyFill="1" applyBorder="1" applyAlignment="1">
      <alignment vertical="center"/>
    </xf>
    <xf numFmtId="0" fontId="18" fillId="12" borderId="18" xfId="2086" applyFont="1" applyFill="1" applyBorder="1" applyAlignment="1">
      <alignment vertical="center"/>
    </xf>
    <xf numFmtId="0" fontId="18" fillId="12" borderId="21" xfId="2086" applyFont="1" applyFill="1" applyBorder="1" applyAlignment="1">
      <alignment vertical="center"/>
    </xf>
    <xf numFmtId="0" fontId="18" fillId="12" borderId="0" xfId="2086" applyFont="1" applyFill="1" applyBorder="1" applyAlignment="1">
      <alignment horizontal="right" vertical="center"/>
    </xf>
    <xf numFmtId="0" fontId="18" fillId="12" borderId="74" xfId="2086" applyFont="1" applyFill="1" applyBorder="1" applyAlignment="1">
      <alignment horizontal="right" vertical="center"/>
    </xf>
    <xf numFmtId="0" fontId="39" fillId="12" borderId="21" xfId="2086" applyFont="1" applyFill="1" applyBorder="1" applyAlignment="1">
      <alignment vertical="center"/>
    </xf>
    <xf numFmtId="0" fontId="35" fillId="0" borderId="18" xfId="2086" applyFont="1" applyFill="1" applyBorder="1" applyAlignment="1">
      <alignment horizontal="center" vertical="center"/>
    </xf>
    <xf numFmtId="0" fontId="13" fillId="12" borderId="23" xfId="2086" applyFont="1" applyFill="1" applyBorder="1" applyAlignment="1">
      <alignment vertical="center"/>
    </xf>
    <xf numFmtId="0" fontId="10" fillId="12" borderId="0" xfId="2086" applyFont="1" applyFill="1" applyBorder="1" applyAlignment="1">
      <alignment horizontal="right" vertical="center"/>
    </xf>
    <xf numFmtId="0" fontId="169" fillId="12" borderId="75" xfId="2086" applyFont="1" applyFill="1" applyBorder="1" applyAlignment="1">
      <alignment horizontal="right" vertical="center"/>
    </xf>
    <xf numFmtId="0" fontId="169" fillId="12" borderId="0" xfId="2086" applyFont="1" applyFill="1" applyBorder="1" applyAlignment="1">
      <alignment horizontal="right" vertical="center"/>
    </xf>
    <xf numFmtId="0" fontId="10" fillId="12" borderId="75" xfId="2086" applyFont="1" applyFill="1" applyBorder="1" applyAlignment="1">
      <alignment horizontal="right" vertical="center"/>
    </xf>
    <xf numFmtId="184" fontId="10" fillId="12" borderId="21" xfId="2086" applyNumberFormat="1" applyFont="1" applyFill="1" applyBorder="1" applyAlignment="1">
      <alignment vertical="center"/>
    </xf>
    <xf numFmtId="184" fontId="39" fillId="12" borderId="21" xfId="2086" applyNumberFormat="1" applyFont="1" applyFill="1" applyBorder="1" applyAlignment="1">
      <alignment vertical="center"/>
    </xf>
    <xf numFmtId="184" fontId="42" fillId="12" borderId="21" xfId="2086" applyNumberFormat="1" applyFont="1" applyFill="1" applyBorder="1" applyAlignment="1">
      <alignment vertical="center"/>
    </xf>
    <xf numFmtId="184" fontId="42" fillId="12" borderId="18" xfId="2086" applyNumberFormat="1" applyFont="1" applyFill="1" applyBorder="1" applyAlignment="1">
      <alignment vertical="center"/>
    </xf>
    <xf numFmtId="0" fontId="165" fillId="12" borderId="76" xfId="2086" applyFont="1" applyFill="1" applyBorder="1" applyAlignment="1">
      <alignment vertical="center"/>
    </xf>
    <xf numFmtId="38" fontId="7" fillId="12" borderId="77" xfId="0" applyNumberFormat="1" applyFont="1" applyFill="1" applyBorder="1" applyAlignment="1">
      <alignment horizontal="right" vertical="center"/>
    </xf>
    <xf numFmtId="38" fontId="7" fillId="12" borderId="76" xfId="0" applyNumberFormat="1" applyFont="1" applyFill="1" applyBorder="1" applyAlignment="1">
      <alignment horizontal="center" vertical="center"/>
    </xf>
    <xf numFmtId="38" fontId="34" fillId="12" borderId="76" xfId="0" applyNumberFormat="1" applyFont="1" applyFill="1" applyBorder="1" applyAlignment="1">
      <alignment horizontal="center" vertical="center"/>
    </xf>
    <xf numFmtId="38" fontId="169" fillId="12" borderId="78" xfId="0" applyNumberFormat="1" applyFont="1" applyFill="1" applyBorder="1" applyAlignment="1">
      <alignment horizontal="right" vertical="center"/>
    </xf>
    <xf numFmtId="38" fontId="169" fillId="12" borderId="76" xfId="0" applyNumberFormat="1" applyFont="1" applyFill="1" applyBorder="1" applyAlignment="1">
      <alignment horizontal="right" vertical="center"/>
    </xf>
    <xf numFmtId="38" fontId="10" fillId="12" borderId="79" xfId="0" applyNumberFormat="1" applyFont="1" applyFill="1" applyBorder="1" applyAlignment="1">
      <alignment horizontal="center" vertical="center"/>
    </xf>
    <xf numFmtId="38" fontId="10" fillId="12" borderId="80" xfId="0" applyNumberFormat="1" applyFont="1" applyFill="1" applyBorder="1" applyAlignment="1">
      <alignment horizontal="center" vertical="center"/>
    </xf>
    <xf numFmtId="38" fontId="10" fillId="12" borderId="81" xfId="0" applyNumberFormat="1" applyFont="1" applyFill="1" applyBorder="1" applyAlignment="1">
      <alignment horizontal="center" vertical="center"/>
    </xf>
    <xf numFmtId="38" fontId="11" fillId="12" borderId="81" xfId="0" applyNumberFormat="1" applyFont="1" applyFill="1" applyBorder="1" applyAlignment="1">
      <alignment horizontal="center" vertical="center"/>
    </xf>
    <xf numFmtId="38" fontId="11" fillId="12" borderId="79" xfId="0" applyNumberFormat="1" applyFont="1" applyFill="1" applyBorder="1" applyAlignment="1">
      <alignment horizontal="center" vertical="center"/>
    </xf>
    <xf numFmtId="38" fontId="11" fillId="12" borderId="82" xfId="0" applyNumberFormat="1" applyFont="1" applyFill="1" applyBorder="1" applyAlignment="1">
      <alignment horizontal="center" vertical="center"/>
    </xf>
    <xf numFmtId="41" fontId="18" fillId="12" borderId="21" xfId="1512" applyFont="1" applyFill="1" applyBorder="1" applyAlignment="1">
      <alignment horizontal="left" vertical="center" indent="1"/>
    </xf>
    <xf numFmtId="41" fontId="13" fillId="12" borderId="21" xfId="1600" applyFont="1" applyFill="1" applyBorder="1" applyAlignment="1">
      <alignment horizontal="left" vertical="center" indent="1"/>
    </xf>
    <xf numFmtId="41" fontId="18" fillId="12" borderId="21" xfId="1600" applyFont="1" applyFill="1" applyBorder="1" applyAlignment="1">
      <alignment horizontal="left" vertical="center" indent="1"/>
    </xf>
    <xf numFmtId="41" fontId="13" fillId="12" borderId="13" xfId="1600" applyFont="1" applyFill="1" applyBorder="1" applyAlignment="1">
      <alignment horizontal="left" vertical="center" indent="1"/>
    </xf>
    <xf numFmtId="41" fontId="13" fillId="12" borderId="48" xfId="1600" applyFont="1" applyFill="1" applyBorder="1" applyAlignment="1">
      <alignment horizontal="left" vertical="center" wrapText="1" indent="1"/>
    </xf>
    <xf numFmtId="38" fontId="67" fillId="12" borderId="21" xfId="0" applyNumberFormat="1" applyFont="1" applyFill="1" applyBorder="1" applyAlignment="1">
      <alignment vertical="center"/>
    </xf>
    <xf numFmtId="38" fontId="169" fillId="12" borderId="21" xfId="0" applyNumberFormat="1" applyFont="1" applyFill="1" applyBorder="1" applyAlignment="1">
      <alignment horizontal="left" vertical="center" indent="1"/>
    </xf>
    <xf numFmtId="38" fontId="18" fillId="12" borderId="21" xfId="0" applyNumberFormat="1" applyFont="1" applyFill="1" applyBorder="1" applyAlignment="1">
      <alignment horizontal="left" vertical="center" indent="1"/>
    </xf>
    <xf numFmtId="38" fontId="67" fillId="12" borderId="21" xfId="0" applyNumberFormat="1" applyFont="1" applyFill="1" applyBorder="1" applyAlignment="1">
      <alignment horizontal="left" vertical="center" indent="1"/>
    </xf>
    <xf numFmtId="38" fontId="169" fillId="12" borderId="21" xfId="0" applyNumberFormat="1" applyFont="1" applyFill="1" applyBorder="1" applyAlignment="1">
      <alignment horizontal="left" vertical="center" wrapText="1" indent="1"/>
    </xf>
    <xf numFmtId="38" fontId="169" fillId="12" borderId="21" xfId="0" applyNumberFormat="1" applyFont="1" applyFill="1" applyBorder="1" applyAlignment="1">
      <alignment horizontal="left" vertical="center"/>
    </xf>
    <xf numFmtId="38" fontId="67" fillId="12" borderId="21" xfId="0" applyNumberFormat="1" applyFont="1" applyFill="1" applyBorder="1" applyAlignment="1">
      <alignment horizontal="left" vertical="center"/>
    </xf>
    <xf numFmtId="38" fontId="172" fillId="12" borderId="83" xfId="0" applyNumberFormat="1" applyFont="1" applyFill="1" applyBorder="1" applyAlignment="1">
      <alignment horizontal="left" vertical="center" indent="1"/>
    </xf>
    <xf numFmtId="38" fontId="172" fillId="12" borderId="84" xfId="0" applyNumberFormat="1" applyFont="1" applyFill="1" applyBorder="1" applyAlignment="1">
      <alignment horizontal="left" vertical="center" indent="1"/>
    </xf>
    <xf numFmtId="38" fontId="172" fillId="12" borderId="85" xfId="0" applyNumberFormat="1" applyFont="1" applyFill="1" applyBorder="1" applyAlignment="1">
      <alignment horizontal="left" vertical="center" indent="1"/>
    </xf>
    <xf numFmtId="38" fontId="10" fillId="12" borderId="23" xfId="0" applyNumberFormat="1" applyFont="1" applyFill="1" applyBorder="1" applyAlignment="1"/>
    <xf numFmtId="0" fontId="11" fillId="12" borderId="86" xfId="0" applyNumberFormat="1" applyFont="1" applyFill="1" applyBorder="1" applyAlignment="1">
      <alignment vertical="center"/>
    </xf>
    <xf numFmtId="0" fontId="10" fillId="12" borderId="21" xfId="0" applyNumberFormat="1" applyFont="1" applyFill="1" applyBorder="1" applyAlignment="1">
      <alignment vertical="center"/>
    </xf>
    <xf numFmtId="0" fontId="11" fillId="12" borderId="21" xfId="0" applyNumberFormat="1" applyFont="1" applyFill="1" applyBorder="1" applyAlignment="1">
      <alignment vertical="center"/>
    </xf>
    <xf numFmtId="0" fontId="11" fillId="12" borderId="56" xfId="0" applyNumberFormat="1" applyFont="1" applyFill="1" applyBorder="1" applyAlignment="1">
      <alignment vertical="center"/>
    </xf>
    <xf numFmtId="0" fontId="11" fillId="12" borderId="13" xfId="0" applyNumberFormat="1" applyFont="1" applyFill="1" applyBorder="1" applyAlignment="1">
      <alignment vertical="center"/>
    </xf>
    <xf numFmtId="38" fontId="202" fillId="4" borderId="0" xfId="2087" applyNumberFormat="1" applyFont="1" applyFill="1" applyAlignment="1" applyProtection="1">
      <alignment horizontal="left" vertical="center" wrapText="1"/>
    </xf>
    <xf numFmtId="38" fontId="203" fillId="0" borderId="17" xfId="0" applyNumberFormat="1" applyFont="1" applyFill="1" applyBorder="1" applyAlignment="1"/>
    <xf numFmtId="9" fontId="34" fillId="0" borderId="36" xfId="1391" applyFont="1" applyFill="1" applyBorder="1" applyAlignment="1">
      <alignment horizontal="center" vertical="center"/>
    </xf>
    <xf numFmtId="38" fontId="13" fillId="0" borderId="48" xfId="1600" applyNumberFormat="1" applyFont="1" applyFill="1" applyBorder="1" applyAlignment="1">
      <alignment vertical="center"/>
    </xf>
    <xf numFmtId="38" fontId="18" fillId="0" borderId="87" xfId="0" applyNumberFormat="1" applyFont="1" applyFill="1" applyBorder="1" applyAlignment="1"/>
    <xf numFmtId="38" fontId="18" fillId="0" borderId="18" xfId="0" applyNumberFormat="1" applyFont="1" applyFill="1" applyBorder="1" applyAlignment="1"/>
    <xf numFmtId="38" fontId="18" fillId="0" borderId="86" xfId="1391" applyNumberFormat="1" applyFont="1" applyFill="1" applyBorder="1"/>
    <xf numFmtId="182" fontId="18" fillId="0" borderId="25" xfId="1391" applyNumberFormat="1" applyFont="1" applyFill="1" applyBorder="1"/>
    <xf numFmtId="182" fontId="18" fillId="0" borderId="18" xfId="1391" applyNumberFormat="1" applyFont="1" applyFill="1" applyBorder="1"/>
    <xf numFmtId="38" fontId="18" fillId="0" borderId="21" xfId="0" applyNumberFormat="1" applyFont="1" applyFill="1" applyBorder="1" applyAlignment="1"/>
    <xf numFmtId="38" fontId="18" fillId="0" borderId="90" xfId="0" applyNumberFormat="1" applyFont="1" applyFill="1" applyBorder="1" applyAlignment="1"/>
    <xf numFmtId="38" fontId="18" fillId="0" borderId="86" xfId="0" applyNumberFormat="1" applyFont="1" applyFill="1" applyBorder="1" applyAlignment="1"/>
    <xf numFmtId="38" fontId="13" fillId="0" borderId="90" xfId="0" applyNumberFormat="1" applyFont="1" applyFill="1" applyBorder="1" applyAlignment="1"/>
    <xf numFmtId="38" fontId="13" fillId="0" borderId="86" xfId="0" applyNumberFormat="1" applyFont="1" applyFill="1" applyBorder="1" applyAlignment="1"/>
    <xf numFmtId="184" fontId="10" fillId="0" borderId="0" xfId="2086" applyNumberFormat="1" applyFont="1" applyBorder="1" applyAlignment="1">
      <alignment horizontal="right" vertical="center"/>
    </xf>
    <xf numFmtId="38" fontId="42" fillId="0" borderId="0" xfId="0" applyNumberFormat="1" applyFont="1" applyFill="1" applyBorder="1" applyAlignment="1">
      <alignment vertical="center"/>
    </xf>
    <xf numFmtId="38" fontId="204" fillId="0" borderId="0" xfId="0" applyNumberFormat="1" applyFont="1" applyFill="1" applyBorder="1" applyAlignment="1"/>
    <xf numFmtId="38" fontId="10" fillId="0" borderId="0" xfId="0" applyNumberFormat="1" applyFont="1" applyFill="1" applyBorder="1" applyAlignment="1">
      <alignment vertical="center" wrapText="1"/>
    </xf>
    <xf numFmtId="37" fontId="34" fillId="4" borderId="18" xfId="1512" applyNumberFormat="1" applyFont="1" applyFill="1" applyBorder="1" applyAlignment="1">
      <alignment vertical="center" wrapText="1"/>
    </xf>
    <xf numFmtId="41" fontId="34" fillId="0" borderId="13" xfId="0" applyNumberFormat="1" applyFont="1" applyFill="1" applyBorder="1" applyAlignment="1">
      <alignment horizontal="right" vertical="center"/>
    </xf>
    <xf numFmtId="37" fontId="9" fillId="0" borderId="0" xfId="0" applyNumberFormat="1" applyFont="1" applyFill="1" applyBorder="1" applyAlignment="1">
      <alignment horizontal="right"/>
    </xf>
    <xf numFmtId="38" fontId="22" fillId="0" borderId="0" xfId="0" applyNumberFormat="1" applyFont="1" applyBorder="1" applyAlignment="1">
      <alignment vertical="center"/>
    </xf>
    <xf numFmtId="0" fontId="160" fillId="0" borderId="0" xfId="2082" applyFont="1" applyFill="1" applyBorder="1"/>
    <xf numFmtId="38" fontId="88" fillId="0" borderId="91" xfId="2087" applyNumberFormat="1" applyFont="1" applyFill="1" applyBorder="1" applyAlignment="1" applyProtection="1">
      <alignment horizontal="center" vertical="center"/>
    </xf>
    <xf numFmtId="38" fontId="88" fillId="0" borderId="11" xfId="2087" applyNumberFormat="1" applyFont="1" applyFill="1" applyBorder="1" applyAlignment="1" applyProtection="1">
      <alignment horizontal="center" vertical="center"/>
    </xf>
    <xf numFmtId="38" fontId="156" fillId="0" borderId="11" xfId="2087" applyNumberFormat="1" applyFont="1" applyFill="1" applyBorder="1" applyAlignment="1" applyProtection="1">
      <alignment horizontal="center" vertical="center"/>
    </xf>
    <xf numFmtId="38" fontId="199" fillId="0" borderId="11" xfId="2087" applyNumberFormat="1" applyFont="1" applyFill="1" applyBorder="1" applyAlignment="1" applyProtection="1">
      <alignment horizontal="center" vertical="center"/>
    </xf>
    <xf numFmtId="38" fontId="88" fillId="0" borderId="11" xfId="1602" applyFill="1">
      <alignment horizontal="center" vertical="center"/>
    </xf>
    <xf numFmtId="38" fontId="88" fillId="0" borderId="11" xfId="1602" applyFont="1" applyFill="1">
      <alignment horizontal="center" vertical="center"/>
    </xf>
    <xf numFmtId="38" fontId="156" fillId="0" borderId="11" xfId="1602" applyFont="1" applyFill="1">
      <alignment horizontal="center" vertical="center"/>
    </xf>
    <xf numFmtId="253" fontId="13" fillId="0" borderId="0" xfId="1600" applyNumberFormat="1" applyFont="1" applyFill="1" applyBorder="1" applyAlignment="1">
      <alignment vertical="center"/>
    </xf>
    <xf numFmtId="253" fontId="18" fillId="0" borderId="0" xfId="1600" applyNumberFormat="1" applyFont="1" applyFill="1" applyBorder="1" applyAlignment="1">
      <alignment vertical="center"/>
    </xf>
    <xf numFmtId="184" fontId="13" fillId="0" borderId="0" xfId="0" applyNumberFormat="1" applyFont="1" applyFill="1" applyBorder="1" applyAlignment="1"/>
    <xf numFmtId="10" fontId="13" fillId="0" borderId="0" xfId="1375" applyNumberFormat="1" applyFont="1" applyFill="1" applyBorder="1" applyAlignment="1"/>
    <xf numFmtId="38" fontId="10" fillId="0" borderId="13" xfId="0" applyNumberFormat="1" applyFont="1" applyFill="1" applyBorder="1" applyAlignment="1">
      <alignment vertical="center" wrapText="1"/>
    </xf>
    <xf numFmtId="37" fontId="34" fillId="0" borderId="13" xfId="0" applyNumberFormat="1" applyFont="1" applyFill="1" applyBorder="1" applyAlignment="1">
      <alignment horizontal="left" vertical="center" wrapText="1"/>
    </xf>
    <xf numFmtId="41" fontId="34" fillId="0" borderId="0" xfId="1512" applyNumberFormat="1" applyFont="1" applyFill="1" applyBorder="1" applyAlignment="1">
      <alignment horizontal="right" vertical="center"/>
    </xf>
    <xf numFmtId="37" fontId="34" fillId="0" borderId="0" xfId="1512" applyNumberFormat="1" applyFont="1" applyFill="1" applyBorder="1" applyAlignment="1">
      <alignment vertical="center" wrapText="1"/>
    </xf>
    <xf numFmtId="41" fontId="11" fillId="0" borderId="0" xfId="1512" applyFont="1" applyBorder="1" applyAlignment="1">
      <alignment horizontal="left" vertical="center"/>
    </xf>
    <xf numFmtId="38" fontId="32" fillId="0" borderId="0" xfId="0" applyNumberFormat="1" applyFont="1" applyFill="1" applyBorder="1" applyAlignment="1">
      <alignment horizontal="center" vertical="center"/>
    </xf>
    <xf numFmtId="38" fontId="34" fillId="0" borderId="0" xfId="0" applyNumberFormat="1" applyFont="1" applyBorder="1" applyAlignment="1">
      <alignment horizontal="left"/>
    </xf>
    <xf numFmtId="38" fontId="10" fillId="44" borderId="0" xfId="0" applyNumberFormat="1" applyFont="1" applyFill="1" applyBorder="1" applyAlignment="1">
      <alignment horizontal="right"/>
    </xf>
    <xf numFmtId="38" fontId="10" fillId="44" borderId="0" xfId="0" applyNumberFormat="1" applyFont="1" applyFill="1" applyBorder="1" applyAlignment="1"/>
    <xf numFmtId="38" fontId="10" fillId="0" borderId="0" xfId="0" applyNumberFormat="1" applyFont="1" applyFill="1" applyBorder="1" applyAlignment="1"/>
    <xf numFmtId="186" fontId="18" fillId="0" borderId="0" xfId="1520" applyNumberFormat="1" applyFont="1" applyFill="1" applyBorder="1"/>
    <xf numFmtId="38" fontId="11" fillId="44" borderId="0" xfId="0" applyNumberFormat="1" applyFont="1" applyFill="1" applyBorder="1" applyAlignment="1"/>
    <xf numFmtId="41" fontId="13" fillId="44" borderId="0" xfId="1520" applyNumberFormat="1" applyFont="1" applyFill="1" applyBorder="1"/>
    <xf numFmtId="38" fontId="11" fillId="44" borderId="0" xfId="0" applyNumberFormat="1" applyFont="1" applyFill="1" applyBorder="1" applyAlignment="1">
      <alignment horizontal="left"/>
    </xf>
    <xf numFmtId="186" fontId="13" fillId="44" borderId="0" xfId="1520" applyNumberFormat="1" applyFont="1" applyFill="1" applyBorder="1" applyAlignment="1">
      <alignment horizontal="center"/>
    </xf>
    <xf numFmtId="38" fontId="10" fillId="12" borderId="0" xfId="0" applyNumberFormat="1" applyFont="1" applyFill="1" applyBorder="1" applyAlignment="1"/>
    <xf numFmtId="41" fontId="18" fillId="4" borderId="0" xfId="1520" applyNumberFormat="1" applyFont="1" applyFill="1" applyBorder="1"/>
    <xf numFmtId="186" fontId="18" fillId="4" borderId="0" xfId="1520" applyNumberFormat="1" applyFont="1" applyFill="1" applyBorder="1"/>
    <xf numFmtId="38" fontId="10" fillId="0" borderId="0" xfId="0" applyNumberFormat="1" applyFont="1" applyFill="1" applyBorder="1" applyAlignment="1">
      <alignment horizontal="right"/>
    </xf>
    <xf numFmtId="184" fontId="18" fillId="0" borderId="0" xfId="0" applyNumberFormat="1" applyFont="1" applyFill="1" applyBorder="1" applyAlignment="1"/>
    <xf numFmtId="38" fontId="39" fillId="0" borderId="0" xfId="0" applyNumberFormat="1" applyFont="1" applyFill="1" applyBorder="1" applyAlignment="1">
      <alignment horizontal="center"/>
    </xf>
    <xf numFmtId="38" fontId="10" fillId="0" borderId="0" xfId="0" applyNumberFormat="1" applyFont="1" applyFill="1" applyBorder="1" applyAlignment="1">
      <alignment horizontal="center"/>
    </xf>
    <xf numFmtId="177" fontId="34" fillId="4" borderId="0" xfId="0" applyNumberFormat="1" applyFont="1" applyFill="1" applyBorder="1" applyAlignment="1"/>
    <xf numFmtId="10" fontId="34" fillId="0" borderId="17" xfId="1375" applyNumberFormat="1" applyFont="1" applyBorder="1" applyAlignment="1"/>
    <xf numFmtId="0" fontId="161" fillId="45" borderId="11" xfId="2085" applyNumberFormat="1" applyFont="1" applyFill="1" applyBorder="1" applyAlignment="1">
      <alignment horizontal="center" vertical="center"/>
    </xf>
    <xf numFmtId="38" fontId="13" fillId="12" borderId="92" xfId="0" applyNumberFormat="1" applyFont="1" applyFill="1" applyBorder="1" applyAlignment="1">
      <alignment vertical="center"/>
    </xf>
    <xf numFmtId="9" fontId="38" fillId="4" borderId="92" xfId="1376" applyFont="1" applyFill="1" applyBorder="1" applyAlignment="1">
      <alignment vertical="center"/>
    </xf>
    <xf numFmtId="9" fontId="38" fillId="4" borderId="0" xfId="1376" applyFont="1" applyFill="1" applyBorder="1" applyAlignment="1">
      <alignment vertical="center"/>
    </xf>
    <xf numFmtId="9" fontId="38" fillId="4" borderId="126" xfId="1376" applyFont="1" applyFill="1" applyBorder="1" applyAlignment="1">
      <alignment vertical="center"/>
    </xf>
    <xf numFmtId="9" fontId="38" fillId="4" borderId="13" xfId="1376" applyFont="1" applyFill="1" applyBorder="1" applyAlignment="1">
      <alignment vertical="center"/>
    </xf>
    <xf numFmtId="190" fontId="34" fillId="0" borderId="0" xfId="1598" applyNumberFormat="1" applyFont="1" applyFill="1" applyBorder="1" applyAlignment="1">
      <alignment horizontal="right" vertical="center"/>
    </xf>
    <xf numFmtId="191" fontId="38" fillId="0" borderId="0" xfId="1598" applyNumberFormat="1" applyFont="1" applyFill="1" applyBorder="1" applyAlignment="1">
      <alignment horizontal="right" vertical="center"/>
    </xf>
    <xf numFmtId="190" fontId="34" fillId="0" borderId="0" xfId="2086" applyNumberFormat="1" applyFont="1" applyFill="1" applyBorder="1" applyAlignment="1">
      <alignment horizontal="right" vertical="center"/>
    </xf>
    <xf numFmtId="191" fontId="38" fillId="0" borderId="0" xfId="2086" applyNumberFormat="1" applyFont="1" applyFill="1" applyBorder="1" applyAlignment="1">
      <alignment horizontal="right" vertical="center"/>
    </xf>
    <xf numFmtId="190" fontId="34" fillId="0" borderId="0" xfId="1512" applyNumberFormat="1" applyFont="1" applyFill="1" applyBorder="1" applyAlignment="1">
      <alignment horizontal="right" vertical="center"/>
    </xf>
    <xf numFmtId="191" fontId="38" fillId="0" borderId="0" xfId="1512" applyNumberFormat="1" applyFont="1" applyFill="1" applyBorder="1" applyAlignment="1">
      <alignment horizontal="right" vertical="center"/>
    </xf>
    <xf numFmtId="0" fontId="22" fillId="0" borderId="0" xfId="2086" applyFont="1" applyFill="1" applyBorder="1"/>
    <xf numFmtId="0" fontId="15" fillId="0" borderId="0" xfId="2086" applyFont="1" applyFill="1" applyBorder="1"/>
    <xf numFmtId="0" fontId="34" fillId="0" borderId="0" xfId="2086" applyFont="1" applyFill="1" applyBorder="1" applyAlignment="1">
      <alignment horizontal="right" vertical="center" wrapText="1"/>
    </xf>
    <xf numFmtId="0" fontId="15" fillId="0" borderId="0" xfId="2086" applyFont="1" applyFill="1" applyBorder="1" applyAlignment="1">
      <alignment vertical="center"/>
    </xf>
    <xf numFmtId="38" fontId="34" fillId="0" borderId="0" xfId="1599" applyNumberFormat="1" applyFont="1" applyFill="1" applyBorder="1" applyAlignment="1">
      <alignment vertical="center"/>
    </xf>
    <xf numFmtId="0" fontId="22" fillId="0" borderId="0" xfId="2086" applyNumberFormat="1" applyFont="1" applyAlignment="1">
      <alignment vertical="center"/>
    </xf>
    <xf numFmtId="0" fontId="32" fillId="0" borderId="0" xfId="2086" applyFont="1" applyFill="1" applyBorder="1" applyAlignment="1">
      <alignment vertical="center" wrapText="1"/>
    </xf>
    <xf numFmtId="38" fontId="18" fillId="12" borderId="0" xfId="0" applyNumberFormat="1" applyFont="1" applyFill="1" applyBorder="1" applyAlignment="1">
      <alignment vertical="center"/>
    </xf>
    <xf numFmtId="38" fontId="18" fillId="12" borderId="126" xfId="0" applyNumberFormat="1" applyFont="1" applyFill="1" applyBorder="1" applyAlignment="1">
      <alignment vertical="center"/>
    </xf>
    <xf numFmtId="38" fontId="247" fillId="0" borderId="0" xfId="2087" applyNumberFormat="1" applyFont="1" applyFill="1" applyBorder="1" applyAlignment="1" applyProtection="1">
      <alignment horizontal="left"/>
    </xf>
    <xf numFmtId="37" fontId="18" fillId="0" borderId="0" xfId="1520" applyNumberFormat="1" applyFont="1" applyFill="1" applyBorder="1" applyAlignment="1">
      <alignment horizontal="right" vertical="center" wrapText="1"/>
    </xf>
    <xf numFmtId="37" fontId="18" fillId="0" borderId="13" xfId="1520" applyNumberFormat="1" applyFont="1" applyFill="1" applyBorder="1" applyAlignment="1">
      <alignment horizontal="right" vertical="center" wrapText="1"/>
    </xf>
    <xf numFmtId="37" fontId="18" fillId="0" borderId="0" xfId="0" applyNumberFormat="1" applyFont="1" applyFill="1" applyBorder="1" applyAlignment="1">
      <alignment horizontal="right" vertical="center"/>
    </xf>
    <xf numFmtId="37" fontId="18" fillId="0" borderId="0" xfId="0" applyNumberFormat="1" applyFont="1" applyFill="1" applyBorder="1" applyAlignment="1">
      <alignment vertical="center"/>
    </xf>
    <xf numFmtId="37" fontId="18" fillId="0" borderId="18" xfId="0" applyNumberFormat="1" applyFont="1" applyFill="1" applyBorder="1" applyAlignment="1">
      <alignment vertical="center"/>
    </xf>
    <xf numFmtId="37" fontId="18" fillId="0" borderId="13" xfId="0" applyNumberFormat="1" applyFont="1" applyFill="1" applyBorder="1" applyAlignment="1">
      <alignment vertical="center"/>
    </xf>
    <xf numFmtId="37" fontId="18" fillId="0" borderId="0" xfId="1520" applyNumberFormat="1" applyFont="1" applyFill="1" applyBorder="1" applyAlignment="1">
      <alignment vertical="center"/>
    </xf>
    <xf numFmtId="41" fontId="18" fillId="0" borderId="18" xfId="0" applyNumberFormat="1" applyFont="1" applyFill="1" applyBorder="1" applyAlignment="1">
      <alignment vertical="center"/>
    </xf>
    <xf numFmtId="37" fontId="18" fillId="0" borderId="21" xfId="0" applyNumberFormat="1" applyFont="1" applyFill="1" applyBorder="1" applyAlignment="1">
      <alignment vertical="center"/>
    </xf>
    <xf numFmtId="37" fontId="18" fillId="0" borderId="21" xfId="0" applyNumberFormat="1" applyFont="1" applyFill="1" applyBorder="1" applyAlignment="1">
      <alignment horizontal="right" vertical="center" wrapText="1"/>
    </xf>
    <xf numFmtId="190" fontId="246" fillId="0" borderId="13" xfId="0" applyNumberFormat="1" applyFont="1" applyFill="1" applyBorder="1" applyAlignment="1">
      <alignment horizontal="right" vertical="center" wrapText="1"/>
    </xf>
    <xf numFmtId="37" fontId="18" fillId="0" borderId="13" xfId="0" applyNumberFormat="1" applyFont="1" applyFill="1" applyBorder="1" applyAlignment="1">
      <alignment horizontal="right" vertical="center" wrapText="1"/>
    </xf>
    <xf numFmtId="37" fontId="13" fillId="0" borderId="18" xfId="0" applyNumberFormat="1" applyFont="1" applyFill="1" applyBorder="1" applyAlignment="1">
      <alignment horizontal="right" vertical="center" wrapText="1"/>
    </xf>
    <xf numFmtId="37" fontId="13" fillId="0" borderId="0" xfId="0" applyNumberFormat="1" applyFont="1" applyFill="1" applyBorder="1" applyAlignment="1">
      <alignment horizontal="right" vertical="center" wrapText="1"/>
    </xf>
    <xf numFmtId="0" fontId="18" fillId="12" borderId="127" xfId="2086" applyFont="1" applyFill="1" applyBorder="1" applyAlignment="1">
      <alignment horizontal="right" vertical="center"/>
    </xf>
    <xf numFmtId="0" fontId="18" fillId="12" borderId="128" xfId="2086" applyFont="1" applyFill="1" applyBorder="1" applyAlignment="1">
      <alignment horizontal="right" vertical="center"/>
    </xf>
    <xf numFmtId="38" fontId="169" fillId="12" borderId="83" xfId="0" applyNumberFormat="1" applyFont="1" applyFill="1" applyBorder="1" applyAlignment="1">
      <alignment horizontal="left" indent="2"/>
    </xf>
    <xf numFmtId="38" fontId="169" fillId="12" borderId="84" xfId="0" applyNumberFormat="1" applyFont="1" applyFill="1" applyBorder="1" applyAlignment="1">
      <alignment horizontal="left" indent="2"/>
    </xf>
    <xf numFmtId="38" fontId="169" fillId="12" borderId="85" xfId="0" applyNumberFormat="1" applyFont="1" applyFill="1" applyBorder="1" applyAlignment="1">
      <alignment horizontal="left" indent="2"/>
    </xf>
    <xf numFmtId="38" fontId="15" fillId="4" borderId="0" xfId="2085" applyFont="1" applyBorder="1" applyAlignment="1">
      <alignment horizontal="left" indent="5"/>
    </xf>
    <xf numFmtId="38" fontId="42" fillId="0" borderId="0" xfId="0" applyNumberFormat="1" applyFont="1" applyFill="1" applyBorder="1" applyAlignment="1">
      <alignment horizontal="right"/>
    </xf>
    <xf numFmtId="38" fontId="208" fillId="12" borderId="21" xfId="0" applyNumberFormat="1" applyFont="1" applyFill="1" applyBorder="1" applyAlignment="1">
      <alignment vertical="center"/>
    </xf>
    <xf numFmtId="38" fontId="46" fillId="0" borderId="17" xfId="0" applyNumberFormat="1" applyFont="1" applyFill="1" applyBorder="1" applyAlignment="1"/>
    <xf numFmtId="38" fontId="18" fillId="0" borderId="129" xfId="1599" applyNumberFormat="1" applyFont="1" applyFill="1" applyBorder="1" applyAlignment="1">
      <alignment vertical="center"/>
    </xf>
    <xf numFmtId="187" fontId="18" fillId="0" borderId="130" xfId="2086" applyNumberFormat="1" applyFont="1" applyFill="1" applyBorder="1" applyAlignment="1">
      <alignment vertical="center"/>
    </xf>
    <xf numFmtId="38" fontId="13" fillId="0" borderId="129" xfId="1599" applyNumberFormat="1" applyFont="1" applyFill="1" applyBorder="1" applyAlignment="1">
      <alignment vertical="center"/>
    </xf>
    <xf numFmtId="2" fontId="18" fillId="0" borderId="130" xfId="2086" applyNumberFormat="1" applyFont="1" applyFill="1" applyBorder="1" applyAlignment="1">
      <alignment vertical="center"/>
    </xf>
    <xf numFmtId="196" fontId="13" fillId="0" borderId="0" xfId="0" applyNumberFormat="1" applyFont="1" applyFill="1" applyBorder="1" applyAlignment="1">
      <alignment horizontal="center" vertical="center"/>
    </xf>
    <xf numFmtId="38" fontId="39" fillId="0" borderId="0" xfId="0" applyNumberFormat="1" applyFont="1" applyFill="1" applyBorder="1" applyAlignment="1">
      <alignment vertical="center"/>
    </xf>
    <xf numFmtId="38" fontId="47" fillId="10" borderId="0" xfId="0" applyNumberFormat="1" applyFont="1" applyFill="1" applyBorder="1" applyAlignment="1">
      <alignment horizontal="center" vertical="center" wrapText="1"/>
    </xf>
    <xf numFmtId="10" fontId="34" fillId="4" borderId="0" xfId="1375" applyNumberFormat="1" applyFont="1" applyFill="1" applyBorder="1" applyAlignment="1"/>
    <xf numFmtId="10" fontId="34" fillId="4" borderId="0" xfId="1375" applyNumberFormat="1" applyFont="1" applyFill="1" applyAlignment="1"/>
    <xf numFmtId="41" fontId="42" fillId="0" borderId="0" xfId="1512" quotePrefix="1" applyFont="1" applyBorder="1" applyAlignment="1">
      <alignment horizontal="left"/>
    </xf>
    <xf numFmtId="0" fontId="26" fillId="4" borderId="0" xfId="2087" applyNumberFormat="1" applyFont="1" applyFill="1" applyBorder="1" applyAlignment="1" applyProtection="1">
      <alignment horizontal="left" vertical="center"/>
    </xf>
    <xf numFmtId="0" fontId="26" fillId="4" borderId="0" xfId="2087" applyNumberFormat="1" applyFont="1" applyFill="1" applyBorder="1" applyAlignment="1" applyProtection="1">
      <alignment horizontal="left" vertical="center"/>
    </xf>
    <xf numFmtId="38" fontId="18" fillId="0" borderId="0" xfId="0" applyNumberFormat="1" applyFont="1" applyFill="1" applyBorder="1" applyAlignment="1">
      <alignment horizontal="left" vertical="center"/>
    </xf>
    <xf numFmtId="38" fontId="249" fillId="4" borderId="21" xfId="0" applyNumberFormat="1" applyFont="1" applyFill="1" applyBorder="1" applyAlignment="1"/>
    <xf numFmtId="41" fontId="248" fillId="0" borderId="0" xfId="1512" applyFont="1" applyBorder="1" applyAlignment="1">
      <alignment vertical="center"/>
    </xf>
    <xf numFmtId="41" fontId="248" fillId="0" borderId="18" xfId="1512" applyFont="1" applyBorder="1" applyAlignment="1">
      <alignment vertical="center"/>
    </xf>
    <xf numFmtId="181" fontId="248" fillId="0" borderId="0" xfId="1512" applyNumberFormat="1" applyFont="1" applyBorder="1" applyAlignment="1">
      <alignment vertical="center"/>
    </xf>
    <xf numFmtId="38" fontId="249" fillId="0" borderId="21" xfId="0" applyNumberFormat="1" applyFont="1" applyBorder="1" applyAlignment="1"/>
    <xf numFmtId="38" fontId="249" fillId="4" borderId="13" xfId="0" applyNumberFormat="1" applyFont="1" applyFill="1" applyBorder="1" applyAlignment="1"/>
    <xf numFmtId="38" fontId="249" fillId="0" borderId="23" xfId="0" applyNumberFormat="1" applyFont="1" applyBorder="1" applyAlignment="1"/>
    <xf numFmtId="182" fontId="34" fillId="4" borderId="0" xfId="1375" applyNumberFormat="1" applyFont="1" applyFill="1" applyBorder="1" applyAlignment="1">
      <alignment horizontal="right"/>
    </xf>
    <xf numFmtId="0" fontId="18" fillId="12" borderId="53" xfId="2086" applyFont="1" applyFill="1" applyBorder="1" applyAlignment="1">
      <alignment horizontal="right" vertical="center"/>
    </xf>
    <xf numFmtId="0" fontId="18" fillId="12" borderId="52" xfId="2086" applyFont="1" applyFill="1" applyBorder="1" applyAlignment="1">
      <alignment horizontal="right" vertical="center"/>
    </xf>
    <xf numFmtId="0" fontId="18" fillId="12" borderId="18" xfId="2086" applyFont="1" applyFill="1" applyBorder="1" applyAlignment="1">
      <alignment horizontal="right" vertical="center"/>
    </xf>
    <xf numFmtId="41" fontId="57" fillId="0" borderId="0" xfId="1512" applyFont="1" applyFill="1" applyBorder="1" applyAlignment="1"/>
    <xf numFmtId="38" fontId="249" fillId="0" borderId="21" xfId="1599" applyNumberFormat="1" applyFont="1" applyBorder="1" applyAlignment="1">
      <alignment vertical="center"/>
    </xf>
    <xf numFmtId="184" fontId="249" fillId="0" borderId="21" xfId="2086" applyNumberFormat="1" applyFont="1" applyBorder="1" applyAlignment="1">
      <alignment vertical="center"/>
    </xf>
    <xf numFmtId="184" fontId="249" fillId="0" borderId="65" xfId="2086" applyNumberFormat="1" applyFont="1" applyBorder="1" applyAlignment="1">
      <alignment vertical="center"/>
    </xf>
    <xf numFmtId="38" fontId="249" fillId="0" borderId="21" xfId="2086" applyNumberFormat="1" applyFont="1" applyBorder="1" applyAlignment="1">
      <alignment vertical="center"/>
    </xf>
    <xf numFmtId="38" fontId="249" fillId="0" borderId="65" xfId="2086" applyNumberFormat="1" applyFont="1" applyBorder="1" applyAlignment="1">
      <alignment vertical="center"/>
    </xf>
    <xf numFmtId="184" fontId="249" fillId="0" borderId="21" xfId="1599" applyNumberFormat="1" applyFont="1" applyBorder="1" applyAlignment="1">
      <alignment vertical="center"/>
    </xf>
    <xf numFmtId="253" fontId="249" fillId="44" borderId="21" xfId="1600" applyNumberFormat="1" applyFont="1" applyFill="1" applyBorder="1" applyAlignment="1">
      <alignment vertical="center"/>
    </xf>
    <xf numFmtId="253" fontId="249" fillId="44" borderId="13" xfId="1600" applyNumberFormat="1" applyFont="1" applyFill="1" applyBorder="1" applyAlignment="1">
      <alignment vertical="center"/>
    </xf>
    <xf numFmtId="253" fontId="248" fillId="0" borderId="0" xfId="1600" applyNumberFormat="1" applyFont="1" applyFill="1" applyBorder="1" applyAlignment="1">
      <alignment vertical="center"/>
    </xf>
    <xf numFmtId="38" fontId="249" fillId="4" borderId="0" xfId="1600" applyNumberFormat="1" applyFont="1" applyFill="1" applyBorder="1" applyAlignment="1">
      <alignment vertical="center"/>
    </xf>
    <xf numFmtId="38" fontId="18" fillId="0" borderId="0" xfId="0" applyNumberFormat="1" applyFont="1" applyFill="1" applyBorder="1" applyAlignment="1">
      <alignment vertical="center"/>
    </xf>
    <xf numFmtId="37" fontId="250" fillId="0" borderId="0" xfId="1512" applyNumberFormat="1" applyFont="1" applyBorder="1" applyAlignment="1">
      <alignment horizontal="right" vertical="center" wrapText="1"/>
    </xf>
    <xf numFmtId="37" fontId="250" fillId="0" borderId="0" xfId="0" applyNumberFormat="1" applyFont="1" applyBorder="1" applyAlignment="1">
      <alignment horizontal="left" vertical="center" wrapText="1"/>
    </xf>
    <xf numFmtId="37" fontId="250" fillId="0" borderId="0" xfId="0" applyNumberFormat="1" applyFont="1" applyBorder="1" applyAlignment="1">
      <alignment horizontal="left" vertical="top" wrapText="1"/>
    </xf>
    <xf numFmtId="41" fontId="13" fillId="0" borderId="0" xfId="1512" applyFont="1" applyBorder="1" applyAlignment="1">
      <alignment vertical="center"/>
    </xf>
    <xf numFmtId="38" fontId="18" fillId="0" borderId="21" xfId="1599" applyNumberFormat="1" applyFont="1" applyBorder="1" applyAlignment="1">
      <alignment vertical="center"/>
    </xf>
    <xf numFmtId="38" fontId="13" fillId="0" borderId="21" xfId="1599" applyNumberFormat="1" applyFont="1" applyBorder="1" applyAlignment="1">
      <alignment vertical="center"/>
    </xf>
    <xf numFmtId="38" fontId="13" fillId="0" borderId="64" xfId="1599" applyNumberFormat="1" applyFont="1" applyBorder="1" applyAlignment="1">
      <alignment vertical="center"/>
    </xf>
    <xf numFmtId="38" fontId="18" fillId="0" borderId="64" xfId="1599" applyNumberFormat="1" applyFont="1" applyBorder="1" applyAlignment="1">
      <alignment vertical="center"/>
    </xf>
    <xf numFmtId="41" fontId="18" fillId="0" borderId="64" xfId="1512" applyFont="1" applyBorder="1" applyAlignment="1">
      <alignment vertical="center"/>
    </xf>
    <xf numFmtId="41" fontId="13" fillId="0" borderId="64" xfId="1512" applyFont="1" applyBorder="1" applyAlignment="1">
      <alignment vertical="center"/>
    </xf>
    <xf numFmtId="9" fontId="38" fillId="4" borderId="23" xfId="1375" applyFont="1" applyFill="1" applyBorder="1" applyAlignment="1">
      <alignment vertical="center"/>
    </xf>
    <xf numFmtId="38" fontId="38" fillId="4" borderId="23" xfId="0" applyNumberFormat="1" applyFont="1" applyFill="1" applyBorder="1" applyAlignment="1">
      <alignment vertical="center"/>
    </xf>
    <xf numFmtId="182" fontId="38" fillId="4" borderId="23" xfId="1375" applyNumberFormat="1" applyFont="1" applyFill="1" applyBorder="1" applyAlignment="1">
      <alignment horizontal="right" vertical="center"/>
    </xf>
    <xf numFmtId="185" fontId="38" fillId="4" borderId="23" xfId="1375" applyNumberFormat="1" applyFont="1" applyFill="1" applyBorder="1" applyAlignment="1">
      <alignment horizontal="left" vertical="center"/>
    </xf>
    <xf numFmtId="253" fontId="254" fillId="44" borderId="27" xfId="0" applyNumberFormat="1" applyFont="1" applyFill="1" applyBorder="1" applyAlignment="1">
      <alignment horizontal="right" vertical="center"/>
    </xf>
    <xf numFmtId="9" fontId="253" fillId="44" borderId="36" xfId="1391" applyFont="1" applyFill="1" applyBorder="1" applyAlignment="1">
      <alignment horizontal="center" vertical="center"/>
    </xf>
    <xf numFmtId="9" fontId="253" fillId="44" borderId="21" xfId="1391" applyFont="1" applyFill="1" applyBorder="1" applyAlignment="1">
      <alignment horizontal="center" vertical="center"/>
    </xf>
    <xf numFmtId="9" fontId="254" fillId="44" borderId="23" xfId="1391" applyFont="1" applyFill="1" applyBorder="1" applyAlignment="1">
      <alignment horizontal="center" vertical="center"/>
    </xf>
    <xf numFmtId="38" fontId="255" fillId="0" borderId="0" xfId="0" applyNumberFormat="1" applyFont="1" applyFill="1" applyBorder="1" applyAlignment="1"/>
    <xf numFmtId="253" fontId="253" fillId="44" borderId="36" xfId="0" applyNumberFormat="1" applyFont="1" applyFill="1" applyBorder="1">
      <alignment vertical="center"/>
    </xf>
    <xf numFmtId="253" fontId="253" fillId="44" borderId="21" xfId="0" applyNumberFormat="1" applyFont="1" applyFill="1" applyBorder="1">
      <alignment vertical="center"/>
    </xf>
    <xf numFmtId="253" fontId="253" fillId="44" borderId="23" xfId="0" applyNumberFormat="1" applyFont="1" applyFill="1" applyBorder="1">
      <alignment vertical="center"/>
    </xf>
    <xf numFmtId="182" fontId="254" fillId="44" borderId="36" xfId="1391" applyNumberFormat="1" applyFont="1" applyFill="1" applyBorder="1" applyAlignment="1">
      <alignment horizontal="center" vertical="center"/>
    </xf>
    <xf numFmtId="182" fontId="254" fillId="44" borderId="21" xfId="1391" applyNumberFormat="1" applyFont="1" applyFill="1" applyBorder="1" applyAlignment="1">
      <alignment horizontal="center" vertical="center"/>
    </xf>
    <xf numFmtId="182" fontId="254" fillId="44" borderId="23" xfId="1391" applyNumberFormat="1" applyFont="1" applyFill="1" applyBorder="1" applyAlignment="1">
      <alignment horizontal="center" vertical="center"/>
    </xf>
    <xf numFmtId="38" fontId="246" fillId="44" borderId="87" xfId="0" applyNumberFormat="1" applyFont="1" applyFill="1" applyBorder="1" applyAlignment="1"/>
    <xf numFmtId="182" fontId="246" fillId="44" borderId="25" xfId="1391" applyNumberFormat="1" applyFont="1" applyFill="1" applyBorder="1"/>
    <xf numFmtId="182" fontId="246" fillId="44" borderId="18" xfId="1391" applyNumberFormat="1" applyFont="1" applyFill="1" applyBorder="1"/>
    <xf numFmtId="38" fontId="246" fillId="44" borderId="26" xfId="0" applyNumberFormat="1" applyFont="1" applyFill="1" applyBorder="1" applyAlignment="1"/>
    <xf numFmtId="38" fontId="246" fillId="44" borderId="90" xfId="0" applyNumberFormat="1" applyFont="1" applyFill="1" applyBorder="1" applyAlignment="1"/>
    <xf numFmtId="10" fontId="246" fillId="44" borderId="88" xfId="0" applyNumberFormat="1" applyFont="1" applyFill="1" applyBorder="1" applyAlignment="1"/>
    <xf numFmtId="10" fontId="246" fillId="44" borderId="89" xfId="0" applyNumberFormat="1" applyFont="1" applyFill="1" applyBorder="1" applyAlignment="1"/>
    <xf numFmtId="182" fontId="246" fillId="44" borderId="26" xfId="1391" applyNumberFormat="1" applyFont="1" applyFill="1" applyBorder="1"/>
    <xf numFmtId="182" fontId="246" fillId="44" borderId="21" xfId="1391" applyNumberFormat="1" applyFont="1" applyFill="1" applyBorder="1"/>
    <xf numFmtId="10" fontId="256" fillId="44" borderId="31" xfId="0" applyNumberFormat="1" applyFont="1" applyFill="1" applyBorder="1" applyAlignment="1"/>
    <xf numFmtId="10" fontId="256" fillId="44" borderId="30" xfId="0" applyNumberFormat="1" applyFont="1" applyFill="1" applyBorder="1" applyAlignment="1"/>
    <xf numFmtId="177" fontId="246" fillId="0" borderId="21" xfId="0" applyNumberFormat="1" applyFont="1" applyBorder="1" applyAlignment="1">
      <alignment vertical="center"/>
    </xf>
    <xf numFmtId="177" fontId="246" fillId="0" borderId="13" xfId="0" applyNumberFormat="1" applyFont="1" applyBorder="1" applyAlignment="1">
      <alignment vertical="center"/>
    </xf>
    <xf numFmtId="38" fontId="256" fillId="0" borderId="23" xfId="0" applyNumberFormat="1" applyFont="1" applyBorder="1" applyAlignment="1">
      <alignment vertical="center"/>
    </xf>
    <xf numFmtId="177" fontId="256" fillId="0" borderId="23" xfId="0" applyNumberFormat="1" applyFont="1" applyBorder="1" applyAlignment="1">
      <alignment vertical="center"/>
    </xf>
    <xf numFmtId="38" fontId="77" fillId="0" borderId="0" xfId="0" applyNumberFormat="1" applyFont="1" applyFill="1" applyBorder="1" applyAlignment="1">
      <alignment vertical="center"/>
    </xf>
    <xf numFmtId="40" fontId="9" fillId="0" borderId="0" xfId="0" applyNumberFormat="1" applyFont="1" applyFill="1" applyBorder="1" applyAlignment="1">
      <alignment vertical="center"/>
    </xf>
    <xf numFmtId="187" fontId="248" fillId="0" borderId="0" xfId="2086" applyNumberFormat="1" applyFont="1" applyBorder="1" applyAlignment="1">
      <alignment vertical="center"/>
    </xf>
    <xf numFmtId="10" fontId="18" fillId="0" borderId="0" xfId="1375" applyNumberFormat="1" applyFont="1" applyBorder="1" applyAlignment="1"/>
    <xf numFmtId="38" fontId="13" fillId="4" borderId="42" xfId="0" applyNumberFormat="1" applyFont="1" applyFill="1" applyBorder="1" applyAlignment="1"/>
    <xf numFmtId="186" fontId="13" fillId="4" borderId="21" xfId="1512" applyNumberFormat="1" applyFont="1" applyFill="1" applyBorder="1" applyAlignment="1"/>
    <xf numFmtId="186" fontId="13" fillId="4" borderId="43" xfId="1512" applyNumberFormat="1" applyFont="1" applyFill="1" applyBorder="1" applyAlignment="1"/>
    <xf numFmtId="184" fontId="13" fillId="4" borderId="21" xfId="0" applyNumberFormat="1" applyFont="1" applyFill="1" applyBorder="1" applyAlignment="1"/>
    <xf numFmtId="186" fontId="18" fillId="4" borderId="21" xfId="1512" applyNumberFormat="1" applyFont="1" applyFill="1" applyBorder="1" applyAlignment="1"/>
    <xf numFmtId="186" fontId="18" fillId="4" borderId="43" xfId="1512" applyNumberFormat="1" applyFont="1" applyFill="1" applyBorder="1" applyAlignment="1"/>
    <xf numFmtId="184" fontId="18" fillId="4" borderId="21" xfId="0" applyNumberFormat="1" applyFont="1" applyFill="1" applyBorder="1" applyAlignment="1"/>
    <xf numFmtId="195" fontId="18" fillId="4" borderId="43" xfId="1512" applyNumberFormat="1" applyFont="1" applyFill="1" applyBorder="1" applyAlignment="1"/>
    <xf numFmtId="186" fontId="18" fillId="4" borderId="45" xfId="1512" applyNumberFormat="1" applyFont="1" applyFill="1" applyBorder="1" applyAlignment="1"/>
    <xf numFmtId="186" fontId="18" fillId="4" borderId="46" xfId="1512" applyNumberFormat="1" applyFont="1" applyFill="1" applyBorder="1" applyAlignment="1"/>
    <xf numFmtId="184" fontId="18" fillId="4" borderId="47" xfId="0" applyNumberFormat="1" applyFont="1" applyFill="1" applyBorder="1" applyAlignment="1"/>
    <xf numFmtId="182" fontId="13" fillId="4" borderId="21" xfId="0" applyNumberFormat="1" applyFont="1" applyFill="1" applyBorder="1" applyAlignment="1"/>
    <xf numFmtId="38" fontId="13" fillId="4" borderId="21" xfId="0" applyNumberFormat="1" applyFont="1" applyFill="1" applyBorder="1" applyAlignment="1">
      <alignment horizontal="right"/>
    </xf>
    <xf numFmtId="38" fontId="18" fillId="4" borderId="21" xfId="0" applyNumberFormat="1" applyFont="1" applyFill="1" applyBorder="1" applyAlignment="1">
      <alignment horizontal="right"/>
    </xf>
    <xf numFmtId="182" fontId="13" fillId="4" borderId="21" xfId="1375" applyNumberFormat="1" applyFont="1" applyFill="1" applyBorder="1" applyAlignment="1"/>
    <xf numFmtId="38" fontId="13" fillId="0" borderId="21" xfId="0" applyNumberFormat="1" applyFont="1" applyFill="1" applyBorder="1" applyAlignment="1">
      <alignment horizontal="right"/>
    </xf>
    <xf numFmtId="182" fontId="38" fillId="0" borderId="0" xfId="1375" applyNumberFormat="1" applyFont="1" applyFill="1" applyBorder="1" applyAlignment="1">
      <alignment horizontal="right" vertical="center"/>
    </xf>
    <xf numFmtId="38" fontId="18" fillId="0" borderId="21" xfId="2086" applyNumberFormat="1" applyFont="1" applyBorder="1" applyAlignment="1">
      <alignment vertical="center"/>
    </xf>
    <xf numFmtId="184" fontId="18" fillId="0" borderId="65" xfId="2086" applyNumberFormat="1" applyFont="1" applyBorder="1" applyAlignment="1">
      <alignment vertical="center"/>
    </xf>
    <xf numFmtId="182" fontId="246" fillId="12" borderId="70" xfId="1376" applyNumberFormat="1" applyFont="1" applyFill="1" applyBorder="1" applyAlignment="1">
      <alignment vertical="center" wrapText="1"/>
    </xf>
    <xf numFmtId="182" fontId="256" fillId="12" borderId="71" xfId="1376" applyNumberFormat="1" applyFont="1" applyFill="1" applyBorder="1" applyAlignment="1">
      <alignment vertical="center" wrapText="1"/>
    </xf>
    <xf numFmtId="0" fontId="32" fillId="10" borderId="0" xfId="2086" applyFont="1" applyFill="1" applyBorder="1" applyAlignment="1">
      <alignment horizontal="center" vertical="center"/>
    </xf>
    <xf numFmtId="196" fontId="18" fillId="0" borderId="21" xfId="1515" applyNumberFormat="1" applyFont="1" applyFill="1" applyBorder="1" applyAlignment="1">
      <alignment horizontal="right" vertical="center"/>
    </xf>
    <xf numFmtId="196" fontId="13" fillId="0" borderId="21" xfId="1515" applyNumberFormat="1" applyFont="1" applyFill="1" applyBorder="1" applyAlignment="1">
      <alignment horizontal="right" vertical="center"/>
    </xf>
    <xf numFmtId="38" fontId="13" fillId="0" borderId="23" xfId="0" applyNumberFormat="1" applyFont="1" applyFill="1" applyBorder="1" applyAlignment="1"/>
    <xf numFmtId="37" fontId="38" fillId="0" borderId="8" xfId="0" applyNumberFormat="1" applyFont="1" applyFill="1" applyBorder="1" applyAlignment="1">
      <alignment vertical="center" wrapText="1"/>
    </xf>
    <xf numFmtId="38" fontId="0" fillId="0" borderId="51" xfId="0" applyNumberFormat="1" applyFont="1" applyFill="1" applyBorder="1" applyAlignment="1">
      <alignment vertical="center" wrapText="1"/>
    </xf>
    <xf numFmtId="191" fontId="254" fillId="0" borderId="24" xfId="1598" applyNumberFormat="1" applyFont="1" applyFill="1" applyBorder="1" applyAlignment="1">
      <alignment horizontal="right" vertical="center"/>
    </xf>
    <xf numFmtId="191" fontId="254" fillId="0" borderId="28" xfId="2086" applyNumberFormat="1" applyFont="1" applyFill="1" applyBorder="1" applyAlignment="1">
      <alignment horizontal="right" vertical="center"/>
    </xf>
    <xf numFmtId="187" fontId="246" fillId="0" borderId="21" xfId="2086" applyNumberFormat="1" applyFont="1" applyFill="1" applyBorder="1" applyAlignment="1">
      <alignment vertical="center"/>
    </xf>
    <xf numFmtId="2" fontId="246" fillId="0" borderId="21" xfId="2086" applyNumberFormat="1" applyFont="1" applyFill="1" applyBorder="1" applyAlignment="1">
      <alignment vertical="center"/>
    </xf>
    <xf numFmtId="0" fontId="35" fillId="0" borderId="0" xfId="2086" applyFont="1" applyFill="1" applyBorder="1" applyAlignment="1">
      <alignment horizontal="center" vertical="center"/>
    </xf>
    <xf numFmtId="196" fontId="18" fillId="0" borderId="0" xfId="1520" applyNumberFormat="1" applyFont="1" applyBorder="1" applyAlignment="1">
      <alignment vertical="center"/>
    </xf>
    <xf numFmtId="196" fontId="13" fillId="0" borderId="0" xfId="1520" applyNumberFormat="1" applyFont="1" applyBorder="1" applyAlignment="1">
      <alignment horizontal="right" vertical="center"/>
    </xf>
    <xf numFmtId="41" fontId="13" fillId="0" borderId="0" xfId="1520" applyNumberFormat="1" applyFont="1" applyBorder="1" applyAlignment="1">
      <alignment horizontal="right" vertical="center"/>
    </xf>
    <xf numFmtId="196" fontId="13" fillId="0" borderId="0" xfId="1520" applyNumberFormat="1" applyFont="1" applyBorder="1" applyAlignment="1">
      <alignment vertical="center"/>
    </xf>
    <xf numFmtId="187" fontId="18" fillId="0" borderId="0" xfId="2086" applyNumberFormat="1" applyFont="1" applyFill="1" applyBorder="1" applyAlignment="1">
      <alignment vertical="center"/>
    </xf>
    <xf numFmtId="41" fontId="18" fillId="0" borderId="0" xfId="2086" applyNumberFormat="1" applyFont="1" applyFill="1" applyBorder="1" applyAlignment="1">
      <alignment vertical="center"/>
    </xf>
    <xf numFmtId="253" fontId="253" fillId="0" borderId="87" xfId="0" applyNumberFormat="1" applyFont="1" applyFill="1" applyBorder="1" applyAlignment="1">
      <alignment horizontal="right" vertical="center"/>
    </xf>
    <xf numFmtId="9" fontId="253" fillId="0" borderId="36" xfId="1391" applyFont="1" applyFill="1" applyBorder="1" applyAlignment="1">
      <alignment horizontal="center" vertical="center"/>
    </xf>
    <xf numFmtId="253" fontId="253" fillId="0" borderId="36" xfId="0" applyNumberFormat="1" applyFont="1" applyFill="1" applyBorder="1">
      <alignment vertical="center"/>
    </xf>
    <xf numFmtId="182" fontId="254" fillId="0" borderId="36" xfId="1391" applyNumberFormat="1" applyFont="1" applyFill="1" applyBorder="1" applyAlignment="1">
      <alignment horizontal="center" vertical="center"/>
    </xf>
    <xf numFmtId="38" fontId="246" fillId="0" borderId="87" xfId="0" applyNumberFormat="1" applyFont="1" applyFill="1" applyBorder="1" applyAlignment="1"/>
    <xf numFmtId="38" fontId="246" fillId="0" borderId="18" xfId="0" applyNumberFormat="1" applyFont="1" applyFill="1" applyBorder="1" applyAlignment="1"/>
    <xf numFmtId="38" fontId="246" fillId="0" borderId="86" xfId="1391" applyNumberFormat="1" applyFont="1" applyFill="1" applyBorder="1"/>
    <xf numFmtId="182" fontId="246" fillId="0" borderId="25" xfId="1391" applyNumberFormat="1" applyFont="1" applyFill="1" applyBorder="1"/>
    <xf numFmtId="182" fontId="246" fillId="0" borderId="18" xfId="1391" applyNumberFormat="1" applyFont="1" applyFill="1" applyBorder="1"/>
    <xf numFmtId="38" fontId="246" fillId="0" borderId="90" xfId="0" applyNumberFormat="1" applyFont="1" applyFill="1" applyBorder="1" applyAlignment="1"/>
    <xf numFmtId="38" fontId="246" fillId="0" borderId="86" xfId="0" applyNumberFormat="1" applyFont="1" applyFill="1" applyBorder="1" applyAlignment="1"/>
    <xf numFmtId="38" fontId="256" fillId="0" borderId="90" xfId="0" applyNumberFormat="1" applyFont="1" applyFill="1" applyBorder="1" applyAlignment="1"/>
    <xf numFmtId="38" fontId="256" fillId="0" borderId="86" xfId="0" applyNumberFormat="1" applyFont="1" applyFill="1" applyBorder="1" applyAlignment="1"/>
    <xf numFmtId="38" fontId="249" fillId="0" borderId="0" xfId="1600" applyNumberFormat="1" applyFont="1" applyFill="1" applyBorder="1" applyAlignment="1">
      <alignment vertical="center"/>
    </xf>
    <xf numFmtId="38" fontId="246" fillId="0" borderId="21" xfId="0" applyNumberFormat="1" applyFont="1" applyFill="1" applyBorder="1" applyAlignment="1">
      <alignment vertical="center"/>
    </xf>
    <xf numFmtId="38" fontId="246" fillId="0" borderId="13" xfId="0" applyNumberFormat="1" applyFont="1" applyFill="1" applyBorder="1" applyAlignment="1">
      <alignment vertical="center"/>
    </xf>
    <xf numFmtId="41" fontId="13" fillId="0" borderId="23" xfId="1512" applyNumberFormat="1" applyFont="1" applyFill="1" applyBorder="1" applyAlignment="1">
      <alignment vertical="center"/>
    </xf>
    <xf numFmtId="9" fontId="249" fillId="0" borderId="0" xfId="1375" applyFont="1" applyFill="1" applyBorder="1" applyAlignment="1">
      <alignment vertical="center"/>
    </xf>
    <xf numFmtId="41" fontId="249" fillId="0" borderId="0" xfId="1512" applyFont="1" applyFill="1" applyBorder="1" applyAlignment="1">
      <alignment vertical="center"/>
    </xf>
    <xf numFmtId="41" fontId="249" fillId="0" borderId="18" xfId="1512" applyFont="1" applyFill="1" applyBorder="1" applyAlignment="1">
      <alignment vertical="center"/>
    </xf>
    <xf numFmtId="41" fontId="13" fillId="0" borderId="23" xfId="1512" applyFont="1" applyFill="1" applyBorder="1" applyAlignment="1">
      <alignment vertical="center"/>
    </xf>
    <xf numFmtId="38" fontId="246" fillId="0" borderId="129" xfId="1599" applyNumberFormat="1" applyFont="1" applyFill="1" applyBorder="1" applyAlignment="1">
      <alignment vertical="center"/>
    </xf>
    <xf numFmtId="38" fontId="256" fillId="0" borderId="129" xfId="1599" applyNumberFormat="1" applyFont="1" applyFill="1" applyBorder="1" applyAlignment="1">
      <alignment vertical="center"/>
    </xf>
    <xf numFmtId="38" fontId="18" fillId="44" borderId="21" xfId="1599" applyNumberFormat="1" applyFont="1" applyFill="1" applyBorder="1" applyAlignment="1">
      <alignment vertical="center"/>
    </xf>
    <xf numFmtId="184" fontId="18" fillId="44" borderId="21" xfId="2086" applyNumberFormat="1" applyFont="1" applyFill="1" applyBorder="1" applyAlignment="1">
      <alignment vertical="center"/>
    </xf>
    <xf numFmtId="38" fontId="13" fillId="44" borderId="21" xfId="1599" applyNumberFormat="1" applyFont="1" applyFill="1" applyBorder="1" applyAlignment="1">
      <alignment vertical="center"/>
    </xf>
    <xf numFmtId="184" fontId="13" fillId="44" borderId="21" xfId="2086" applyNumberFormat="1" applyFont="1" applyFill="1" applyBorder="1" applyAlignment="1">
      <alignment vertical="center"/>
    </xf>
    <xf numFmtId="184" fontId="18" fillId="44" borderId="21" xfId="1599" applyNumberFormat="1" applyFont="1" applyFill="1" applyBorder="1" applyAlignment="1">
      <alignment vertical="center"/>
    </xf>
    <xf numFmtId="182" fontId="18" fillId="44" borderId="21" xfId="2086" applyNumberFormat="1" applyFont="1" applyFill="1" applyBorder="1" applyAlignment="1">
      <alignment vertical="center"/>
    </xf>
    <xf numFmtId="254" fontId="18" fillId="44" borderId="21" xfId="1375" applyNumberFormat="1" applyFont="1" applyFill="1" applyBorder="1" applyAlignment="1">
      <alignment vertical="center"/>
    </xf>
    <xf numFmtId="184" fontId="249" fillId="44" borderId="23" xfId="2086" applyNumberFormat="1" applyFont="1" applyFill="1" applyBorder="1" applyAlignment="1">
      <alignment vertical="center"/>
    </xf>
    <xf numFmtId="184" fontId="257" fillId="0" borderId="0" xfId="2086" applyNumberFormat="1" applyFont="1" applyBorder="1" applyAlignment="1">
      <alignment vertical="center"/>
    </xf>
    <xf numFmtId="184" fontId="18" fillId="0" borderId="23" xfId="2086" applyNumberFormat="1" applyFont="1" applyFill="1" applyBorder="1" applyAlignment="1">
      <alignment vertical="center"/>
    </xf>
    <xf numFmtId="184" fontId="18" fillId="0" borderId="66" xfId="2086" applyNumberFormat="1" applyFont="1" applyFill="1" applyBorder="1" applyAlignment="1">
      <alignment vertical="center"/>
    </xf>
    <xf numFmtId="184" fontId="18" fillId="0" borderId="67" xfId="2086" applyNumberFormat="1" applyFont="1" applyFill="1" applyBorder="1" applyAlignment="1">
      <alignment vertical="center"/>
    </xf>
    <xf numFmtId="41" fontId="18" fillId="0" borderId="33" xfId="1512" applyFont="1" applyFill="1" applyBorder="1" applyAlignment="1">
      <alignment vertical="center"/>
    </xf>
    <xf numFmtId="41" fontId="18" fillId="0" borderId="34" xfId="1512" applyFont="1" applyFill="1" applyBorder="1" applyAlignment="1">
      <alignment vertical="center"/>
    </xf>
    <xf numFmtId="41" fontId="18" fillId="0" borderId="34" xfId="1515" applyNumberFormat="1" applyFont="1" applyFill="1" applyBorder="1" applyAlignment="1">
      <alignment vertical="center"/>
    </xf>
    <xf numFmtId="253" fontId="253" fillId="44" borderId="26" xfId="0" applyNumberFormat="1" applyFont="1" applyFill="1" applyBorder="1" applyAlignment="1">
      <alignment horizontal="right" vertical="center"/>
    </xf>
    <xf numFmtId="38" fontId="34" fillId="44" borderId="0" xfId="0" applyNumberFormat="1" applyFont="1" applyFill="1" applyBorder="1" applyAlignment="1">
      <alignment horizontal="left"/>
    </xf>
    <xf numFmtId="38" fontId="34" fillId="44" borderId="0" xfId="0" applyNumberFormat="1" applyFont="1" applyFill="1" applyBorder="1" applyAlignment="1"/>
    <xf numFmtId="38" fontId="18" fillId="0" borderId="42" xfId="0" applyNumberFormat="1" applyFont="1" applyFill="1" applyBorder="1" applyAlignment="1"/>
    <xf numFmtId="38" fontId="18" fillId="0" borderId="23" xfId="0" applyNumberFormat="1" applyFont="1" applyFill="1" applyBorder="1" applyAlignment="1"/>
    <xf numFmtId="38" fontId="18" fillId="0" borderId="40" xfId="0" applyNumberFormat="1" applyFont="1" applyFill="1" applyBorder="1" applyAlignment="1"/>
    <xf numFmtId="38" fontId="18" fillId="0" borderId="41" xfId="0" applyNumberFormat="1" applyFont="1" applyFill="1" applyBorder="1" applyAlignment="1"/>
    <xf numFmtId="190" fontId="253" fillId="0" borderId="25" xfId="1598" applyNumberFormat="1" applyFont="1" applyFill="1" applyBorder="1" applyAlignment="1">
      <alignment horizontal="right" vertical="center"/>
    </xf>
    <xf numFmtId="190" fontId="253" fillId="0" borderId="18" xfId="1598" applyNumberFormat="1" applyFont="1" applyFill="1" applyBorder="1" applyAlignment="1">
      <alignment horizontal="right" vertical="center"/>
    </xf>
    <xf numFmtId="190" fontId="253" fillId="0" borderId="25" xfId="2086" applyNumberFormat="1" applyFont="1" applyFill="1" applyBorder="1" applyAlignment="1">
      <alignment horizontal="right" vertical="center"/>
    </xf>
    <xf numFmtId="190" fontId="253" fillId="0" borderId="18" xfId="2086" applyNumberFormat="1" applyFont="1" applyFill="1" applyBorder="1" applyAlignment="1">
      <alignment horizontal="right" vertical="center"/>
    </xf>
    <xf numFmtId="9" fontId="38" fillId="0" borderId="21" xfId="1375" applyFont="1" applyFill="1" applyBorder="1" applyAlignment="1">
      <alignment vertical="center"/>
    </xf>
    <xf numFmtId="181" fontId="38" fillId="0" borderId="21" xfId="1375" applyNumberFormat="1" applyFont="1" applyFill="1" applyBorder="1" applyAlignment="1">
      <alignment vertical="center"/>
    </xf>
    <xf numFmtId="38" fontId="246" fillId="44" borderId="21" xfId="1599" applyNumberFormat="1" applyFont="1" applyFill="1" applyBorder="1" applyAlignment="1">
      <alignment vertical="center"/>
    </xf>
    <xf numFmtId="187" fontId="246" fillId="44" borderId="21" xfId="2086" applyNumberFormat="1" applyFont="1" applyFill="1" applyBorder="1" applyAlignment="1">
      <alignment vertical="center"/>
    </xf>
    <xf numFmtId="38" fontId="256" fillId="44" borderId="21" xfId="1599" applyNumberFormat="1" applyFont="1" applyFill="1" applyBorder="1" applyAlignment="1">
      <alignment vertical="center"/>
    </xf>
    <xf numFmtId="2" fontId="246" fillId="44" borderId="21" xfId="2086" applyNumberFormat="1" applyFont="1" applyFill="1" applyBorder="1" applyAlignment="1">
      <alignment vertical="center"/>
    </xf>
    <xf numFmtId="0" fontId="248" fillId="44" borderId="21" xfId="2086" applyFont="1" applyFill="1" applyBorder="1" applyAlignment="1">
      <alignment vertical="center"/>
    </xf>
    <xf numFmtId="255" fontId="13" fillId="44" borderId="21" xfId="1600" applyNumberFormat="1" applyFont="1" applyFill="1" applyBorder="1" applyAlignment="1">
      <alignment vertical="center"/>
    </xf>
    <xf numFmtId="255" fontId="13" fillId="44" borderId="56" xfId="1600" applyNumberFormat="1" applyFont="1" applyFill="1" applyBorder="1" applyAlignment="1">
      <alignment vertical="center"/>
    </xf>
    <xf numFmtId="0" fontId="192" fillId="0" borderId="16" xfId="2087" applyNumberFormat="1" applyFont="1" applyFill="1" applyBorder="1" applyAlignment="1" applyProtection="1">
      <alignment horizontal="left" vertical="center"/>
    </xf>
    <xf numFmtId="38" fontId="194" fillId="0" borderId="0" xfId="0" applyNumberFormat="1" applyFont="1" applyBorder="1" applyAlignment="1">
      <alignment horizontal="left" vertical="center"/>
    </xf>
    <xf numFmtId="38" fontId="39" fillId="12" borderId="21" xfId="0" applyNumberFormat="1" applyFont="1" applyFill="1" applyBorder="1" applyAlignment="1">
      <alignment vertical="center"/>
    </xf>
    <xf numFmtId="0" fontId="192" fillId="0" borderId="22" xfId="2087" applyNumberFormat="1" applyFont="1" applyFill="1" applyBorder="1" applyAlignment="1" applyProtection="1">
      <alignment horizontal="left" vertical="center"/>
    </xf>
    <xf numFmtId="253" fontId="258" fillId="46" borderId="135" xfId="0" applyNumberFormat="1" applyFont="1" applyFill="1" applyBorder="1">
      <alignment vertical="center"/>
    </xf>
    <xf numFmtId="253" fontId="253" fillId="46" borderId="136" xfId="1598" applyNumberFormat="1" applyFont="1" applyFill="1" applyBorder="1" applyAlignment="1">
      <alignment horizontal="right" vertical="center"/>
    </xf>
    <xf numFmtId="191" fontId="254" fillId="46" borderId="24" xfId="1598" applyNumberFormat="1" applyFont="1" applyFill="1" applyBorder="1" applyAlignment="1">
      <alignment horizontal="right" vertical="center"/>
    </xf>
    <xf numFmtId="190" fontId="253" fillId="46" borderId="25" xfId="2086" applyNumberFormat="1" applyFont="1" applyFill="1" applyBorder="1" applyAlignment="1">
      <alignment horizontal="right" vertical="center"/>
    </xf>
    <xf numFmtId="190" fontId="253" fillId="46" borderId="18" xfId="2086" applyNumberFormat="1" applyFont="1" applyFill="1" applyBorder="1" applyAlignment="1">
      <alignment horizontal="right" vertical="center"/>
    </xf>
    <xf numFmtId="191" fontId="254" fillId="46" borderId="28" xfId="2086" applyNumberFormat="1" applyFont="1" applyFill="1" applyBorder="1" applyAlignment="1">
      <alignment horizontal="right" vertical="center"/>
    </xf>
    <xf numFmtId="191" fontId="254" fillId="46" borderId="140" xfId="1598" applyNumberFormat="1" applyFont="1" applyFill="1" applyBorder="1" applyAlignment="1">
      <alignment horizontal="right" vertical="center"/>
    </xf>
    <xf numFmtId="38" fontId="246" fillId="46" borderId="87" xfId="0" applyNumberFormat="1" applyFont="1" applyFill="1" applyBorder="1" applyAlignment="1"/>
    <xf numFmtId="38" fontId="246" fillId="46" borderId="18" xfId="0" applyNumberFormat="1" applyFont="1" applyFill="1" applyBorder="1" applyAlignment="1"/>
    <xf numFmtId="38" fontId="246" fillId="46" borderId="86" xfId="1391" applyNumberFormat="1" applyFont="1" applyFill="1" applyBorder="1"/>
    <xf numFmtId="182" fontId="246" fillId="46" borderId="25" xfId="1391" applyNumberFormat="1" applyFont="1" applyFill="1" applyBorder="1"/>
    <xf numFmtId="182" fontId="246" fillId="46" borderId="18" xfId="1391" applyNumberFormat="1" applyFont="1" applyFill="1" applyBorder="1"/>
    <xf numFmtId="38" fontId="246" fillId="46" borderId="90" xfId="0" applyNumberFormat="1" applyFont="1" applyFill="1" applyBorder="1" applyAlignment="1"/>
    <xf numFmtId="38" fontId="246" fillId="46" borderId="86" xfId="0" applyNumberFormat="1" applyFont="1" applyFill="1" applyBorder="1" applyAlignment="1"/>
    <xf numFmtId="38" fontId="256" fillId="46" borderId="90" xfId="0" applyNumberFormat="1" applyFont="1" applyFill="1" applyBorder="1" applyAlignment="1"/>
    <xf numFmtId="38" fontId="256" fillId="46" borderId="86" xfId="0" applyNumberFormat="1" applyFont="1" applyFill="1" applyBorder="1" applyAlignment="1"/>
    <xf numFmtId="38" fontId="80" fillId="46" borderId="0" xfId="1600" applyNumberFormat="1" applyFont="1" applyFill="1" applyBorder="1" applyAlignment="1">
      <alignment vertical="center"/>
    </xf>
    <xf numFmtId="38" fontId="249" fillId="46" borderId="0" xfId="1600" applyNumberFormat="1" applyFont="1" applyFill="1" applyBorder="1" applyAlignment="1">
      <alignment vertical="center"/>
    </xf>
    <xf numFmtId="177" fontId="15" fillId="0" borderId="0" xfId="1376" applyNumberFormat="1" applyFont="1" applyFill="1" applyBorder="1" applyAlignment="1"/>
    <xf numFmtId="182" fontId="18" fillId="12" borderId="70" xfId="1376" applyNumberFormat="1" applyFont="1" applyFill="1" applyBorder="1" applyAlignment="1">
      <alignment vertical="center" wrapText="1"/>
    </xf>
    <xf numFmtId="182" fontId="38" fillId="0" borderId="0" xfId="1376" applyNumberFormat="1" applyFont="1" applyFill="1" applyBorder="1" applyAlignment="1"/>
    <xf numFmtId="38" fontId="13" fillId="0" borderId="145" xfId="0" applyNumberFormat="1" applyFont="1" applyBorder="1" applyAlignment="1">
      <alignment vertical="center"/>
    </xf>
    <xf numFmtId="41" fontId="13" fillId="0" borderId="23" xfId="3089" applyNumberFormat="1" applyFont="1" applyFill="1" applyBorder="1" applyAlignment="1">
      <alignment vertical="center"/>
    </xf>
    <xf numFmtId="41" fontId="249" fillId="0" borderId="0" xfId="3089" applyFont="1" applyFill="1" applyBorder="1" applyAlignment="1">
      <alignment vertical="center"/>
    </xf>
    <xf numFmtId="41" fontId="249" fillId="0" borderId="18" xfId="3089" applyFont="1" applyFill="1" applyBorder="1" applyAlignment="1">
      <alignment vertical="center"/>
    </xf>
    <xf numFmtId="41" fontId="13" fillId="0" borderId="23" xfId="3089" applyFont="1" applyFill="1" applyBorder="1" applyAlignment="1">
      <alignment vertical="center"/>
    </xf>
    <xf numFmtId="38" fontId="10" fillId="90" borderId="0" xfId="0" applyNumberFormat="1" applyFont="1" applyFill="1" applyBorder="1" applyAlignment="1"/>
    <xf numFmtId="196" fontId="13" fillId="46" borderId="93" xfId="1515" applyNumberFormat="1" applyFont="1" applyFill="1" applyBorder="1" applyAlignment="1">
      <alignment horizontal="right" vertical="center"/>
    </xf>
    <xf numFmtId="196" fontId="13" fillId="46" borderId="21" xfId="1515" applyNumberFormat="1" applyFont="1" applyFill="1" applyBorder="1" applyAlignment="1">
      <alignment horizontal="right" vertical="center"/>
    </xf>
    <xf numFmtId="37" fontId="18" fillId="46" borderId="0" xfId="1520" applyNumberFormat="1" applyFont="1" applyFill="1" applyBorder="1" applyAlignment="1">
      <alignment horizontal="right" vertical="center" wrapText="1"/>
    </xf>
    <xf numFmtId="37" fontId="18" fillId="46" borderId="0" xfId="0" applyNumberFormat="1" applyFont="1" applyFill="1" applyBorder="1" applyAlignment="1">
      <alignment vertical="center"/>
    </xf>
    <xf numFmtId="37" fontId="18" fillId="46" borderId="18" xfId="0" applyNumberFormat="1" applyFont="1" applyFill="1" applyBorder="1" applyAlignment="1">
      <alignment vertical="center"/>
    </xf>
    <xf numFmtId="37" fontId="18" fillId="46" borderId="13" xfId="0" applyNumberFormat="1" applyFont="1" applyFill="1" applyBorder="1" applyAlignment="1">
      <alignment vertical="center"/>
    </xf>
    <xf numFmtId="38" fontId="13" fillId="46" borderId="21" xfId="0" applyNumberFormat="1" applyFont="1" applyFill="1" applyBorder="1" applyAlignment="1"/>
    <xf numFmtId="41" fontId="18" fillId="0" borderId="83" xfId="1512" applyFont="1" applyFill="1" applyBorder="1" applyAlignment="1"/>
    <xf numFmtId="41" fontId="18" fillId="0" borderId="84" xfId="1512" applyFont="1" applyFill="1" applyBorder="1" applyAlignment="1"/>
    <xf numFmtId="41" fontId="18" fillId="0" borderId="85" xfId="1512" applyFont="1" applyFill="1" applyBorder="1" applyAlignment="1"/>
    <xf numFmtId="38" fontId="18" fillId="0" borderId="159" xfId="1600" applyNumberFormat="1" applyFont="1" applyFill="1" applyBorder="1" applyAlignment="1">
      <alignment horizontal="center" vertical="center"/>
    </xf>
    <xf numFmtId="38" fontId="18" fillId="0" borderId="160" xfId="1600" applyNumberFormat="1" applyFont="1" applyFill="1" applyBorder="1" applyAlignment="1">
      <alignment horizontal="center" vertical="center"/>
    </xf>
    <xf numFmtId="38" fontId="18" fillId="0" borderId="161" xfId="1600" applyNumberFormat="1" applyFont="1" applyFill="1" applyBorder="1" applyAlignment="1">
      <alignment horizontal="center" vertical="center"/>
    </xf>
    <xf numFmtId="186" fontId="18" fillId="0" borderId="21" xfId="1512" applyNumberFormat="1" applyFont="1" applyFill="1" applyBorder="1" applyAlignment="1"/>
    <xf numFmtId="196" fontId="13" fillId="46" borderId="0" xfId="0" applyNumberFormat="1" applyFont="1" applyFill="1" applyBorder="1" applyAlignment="1">
      <alignment horizontal="center" vertical="center"/>
    </xf>
    <xf numFmtId="255" fontId="15" fillId="0" borderId="0" xfId="0" applyNumberFormat="1" applyFont="1" applyFill="1" applyBorder="1" applyAlignment="1"/>
    <xf numFmtId="184" fontId="18" fillId="0" borderId="13" xfId="2086" applyNumberFormat="1" applyFont="1" applyBorder="1" applyAlignment="1">
      <alignment vertical="center"/>
    </xf>
    <xf numFmtId="184" fontId="18" fillId="0" borderId="165" xfId="2086" applyNumberFormat="1" applyFont="1" applyFill="1" applyBorder="1" applyAlignment="1">
      <alignment vertical="center"/>
    </xf>
    <xf numFmtId="184" fontId="18" fillId="0" borderId="166" xfId="2086" applyNumberFormat="1" applyFont="1" applyFill="1" applyBorder="1" applyAlignment="1">
      <alignment vertical="center"/>
    </xf>
    <xf numFmtId="184" fontId="249" fillId="44" borderId="13" xfId="2086" applyNumberFormat="1" applyFont="1" applyFill="1" applyBorder="1" applyAlignment="1">
      <alignment vertical="center"/>
    </xf>
    <xf numFmtId="38" fontId="39" fillId="12" borderId="21" xfId="0" applyNumberFormat="1" applyFont="1" applyFill="1" applyBorder="1" applyAlignment="1">
      <alignment vertical="center"/>
    </xf>
    <xf numFmtId="38" fontId="10" fillId="12" borderId="21" xfId="0" applyNumberFormat="1" applyFont="1" applyFill="1" applyBorder="1" applyAlignment="1">
      <alignment horizontal="left" vertical="center"/>
    </xf>
    <xf numFmtId="178" fontId="25" fillId="10" borderId="0" xfId="0" applyNumberFormat="1" applyFont="1" applyFill="1" applyBorder="1" applyAlignment="1">
      <alignment horizontal="right" vertical="center"/>
    </xf>
    <xf numFmtId="177" fontId="83" fillId="10" borderId="0" xfId="0" applyNumberFormat="1" applyFont="1" applyFill="1" applyBorder="1" applyAlignment="1">
      <alignment horizontal="right" vertical="center"/>
    </xf>
    <xf numFmtId="178" fontId="83" fillId="10" borderId="0" xfId="0" applyNumberFormat="1" applyFont="1" applyFill="1" applyBorder="1" applyAlignment="1">
      <alignment horizontal="right" vertical="center"/>
    </xf>
    <xf numFmtId="178" fontId="304" fillId="10" borderId="0" xfId="0" applyNumberFormat="1" applyFont="1" applyFill="1" applyBorder="1" applyAlignment="1">
      <alignment horizontal="right" vertical="center"/>
    </xf>
    <xf numFmtId="38" fontId="83" fillId="10" borderId="0" xfId="0" applyNumberFormat="1" applyFont="1" applyFill="1" applyBorder="1" applyAlignment="1">
      <alignment horizontal="right" vertical="center"/>
    </xf>
    <xf numFmtId="38" fontId="83" fillId="10" borderId="94" xfId="0" applyNumberFormat="1" applyFont="1" applyFill="1" applyBorder="1" applyAlignment="1">
      <alignment horizontal="center" vertical="center"/>
    </xf>
    <xf numFmtId="38" fontId="83" fillId="10" borderId="0" xfId="0" applyNumberFormat="1" applyFont="1" applyFill="1" applyBorder="1" applyAlignment="1">
      <alignment horizontal="center" vertical="center"/>
    </xf>
    <xf numFmtId="37" fontId="18" fillId="0" borderId="0" xfId="1515" applyNumberFormat="1" applyFont="1" applyFill="1" applyBorder="1" applyAlignment="1">
      <alignment horizontal="right" vertical="center" wrapText="1"/>
    </xf>
    <xf numFmtId="37" fontId="18" fillId="0" borderId="18" xfId="1515" applyNumberFormat="1" applyFont="1" applyFill="1" applyBorder="1" applyAlignment="1">
      <alignment horizontal="right" vertical="center" wrapText="1"/>
    </xf>
    <xf numFmtId="37" fontId="18" fillId="0" borderId="13" xfId="1515" applyNumberFormat="1" applyFont="1" applyFill="1" applyBorder="1" applyAlignment="1">
      <alignment horizontal="right" vertical="center" wrapText="1"/>
    </xf>
    <xf numFmtId="37" fontId="18" fillId="0" borderId="0" xfId="1515" applyNumberFormat="1" applyFont="1" applyFill="1" applyBorder="1" applyAlignment="1">
      <alignment vertical="center" wrapText="1"/>
    </xf>
    <xf numFmtId="37" fontId="18" fillId="0" borderId="20" xfId="1515" applyNumberFormat="1" applyFont="1" applyFill="1" applyBorder="1" applyAlignment="1">
      <alignment vertical="center" wrapText="1"/>
    </xf>
    <xf numFmtId="37" fontId="18" fillId="0" borderId="21" xfId="1515" applyNumberFormat="1" applyFont="1" applyFill="1" applyBorder="1" applyAlignment="1">
      <alignment horizontal="right" vertical="center" wrapText="1"/>
    </xf>
    <xf numFmtId="37" fontId="34" fillId="0" borderId="18" xfId="1515" applyNumberFormat="1" applyFont="1" applyFill="1" applyBorder="1" applyAlignment="1">
      <alignment horizontal="right" vertical="center" wrapText="1"/>
    </xf>
    <xf numFmtId="37" fontId="18" fillId="0" borderId="0" xfId="0" applyNumberFormat="1" applyFont="1" applyFill="1" applyBorder="1" applyAlignment="1">
      <alignment horizontal="right" vertical="center" wrapText="1"/>
    </xf>
    <xf numFmtId="41" fontId="250" fillId="0" borderId="13" xfId="0" applyNumberFormat="1" applyFont="1" applyFill="1" applyBorder="1" applyAlignment="1">
      <alignment horizontal="right" vertical="center"/>
    </xf>
    <xf numFmtId="41" fontId="250" fillId="0" borderId="0" xfId="1512" applyNumberFormat="1" applyFont="1" applyFill="1" applyBorder="1" applyAlignment="1">
      <alignment horizontal="right" vertical="center"/>
    </xf>
    <xf numFmtId="37" fontId="321" fillId="0" borderId="0" xfId="0" applyNumberFormat="1" applyFont="1" applyFill="1" applyBorder="1" applyAlignment="1">
      <alignment horizontal="right"/>
    </xf>
    <xf numFmtId="37" fontId="18" fillId="0" borderId="13" xfId="1515" applyNumberFormat="1" applyFont="1" applyFill="1" applyBorder="1" applyAlignment="1">
      <alignment vertical="center"/>
    </xf>
    <xf numFmtId="37" fontId="18" fillId="46" borderId="13" xfId="1515" applyNumberFormat="1" applyFont="1" applyFill="1" applyBorder="1" applyAlignment="1">
      <alignment vertical="center"/>
    </xf>
    <xf numFmtId="37" fontId="18" fillId="0" borderId="18" xfId="1515" applyNumberFormat="1" applyFont="1" applyFill="1" applyBorder="1" applyAlignment="1">
      <alignment vertical="center"/>
    </xf>
    <xf numFmtId="37" fontId="13" fillId="0" borderId="21" xfId="1515" applyNumberFormat="1" applyFont="1" applyFill="1" applyBorder="1" applyAlignment="1">
      <alignment vertical="center"/>
    </xf>
    <xf numFmtId="37" fontId="18" fillId="0" borderId="21" xfId="0" applyNumberFormat="1" applyFont="1" applyFill="1" applyBorder="1" applyAlignment="1">
      <alignment vertical="center" wrapText="1"/>
    </xf>
    <xf numFmtId="190" fontId="18" fillId="0" borderId="13" xfId="0" applyNumberFormat="1" applyFont="1" applyFill="1" applyBorder="1" applyAlignment="1">
      <alignment horizontal="right" vertical="center" wrapText="1"/>
    </xf>
    <xf numFmtId="37" fontId="249" fillId="0" borderId="21" xfId="0" applyNumberFormat="1" applyFont="1" applyFill="1" applyBorder="1" applyAlignment="1">
      <alignment vertical="center"/>
    </xf>
    <xf numFmtId="37" fontId="248" fillId="0" borderId="0" xfId="0" applyNumberFormat="1" applyFont="1" applyFill="1" applyBorder="1" applyAlignment="1">
      <alignment horizontal="right" vertical="center" wrapText="1"/>
    </xf>
    <xf numFmtId="38" fontId="323" fillId="12" borderId="0" xfId="0" applyNumberFormat="1" applyFont="1" applyFill="1" applyBorder="1" applyAlignment="1">
      <alignment vertical="center" wrapText="1"/>
    </xf>
    <xf numFmtId="38" fontId="39" fillId="12" borderId="13" xfId="0" applyNumberFormat="1" applyFont="1" applyFill="1" applyBorder="1" applyAlignment="1">
      <alignment horizontal="left" vertical="center" wrapText="1"/>
    </xf>
    <xf numFmtId="38" fontId="164" fillId="12" borderId="13" xfId="0" applyNumberFormat="1" applyFont="1" applyFill="1" applyBorder="1" applyAlignment="1">
      <alignment horizontal="left"/>
    </xf>
    <xf numFmtId="196" fontId="18" fillId="46" borderId="21" xfId="1515" applyNumberFormat="1" applyFont="1" applyFill="1" applyBorder="1" applyAlignment="1">
      <alignment horizontal="right" vertical="center"/>
    </xf>
    <xf numFmtId="196" fontId="13" fillId="0" borderId="13" xfId="1515" applyNumberFormat="1" applyFont="1" applyFill="1" applyBorder="1" applyAlignment="1">
      <alignment horizontal="right" vertical="center"/>
    </xf>
    <xf numFmtId="196" fontId="13" fillId="0" borderId="93" xfId="1515" applyNumberFormat="1" applyFont="1" applyFill="1" applyBorder="1" applyAlignment="1">
      <alignment horizontal="right" vertical="center"/>
    </xf>
    <xf numFmtId="177" fontId="251" fillId="0" borderId="0" xfId="0" applyNumberFormat="1" applyFont="1" applyFill="1" applyBorder="1" applyAlignment="1">
      <alignment horizontal="right" vertical="center"/>
    </xf>
    <xf numFmtId="38" fontId="18" fillId="0" borderId="60" xfId="0" applyNumberFormat="1" applyFont="1" applyBorder="1" applyAlignment="1">
      <alignment vertical="center"/>
    </xf>
    <xf numFmtId="177" fontId="18" fillId="0" borderId="21" xfId="0" applyNumberFormat="1" applyFont="1" applyFill="1" applyBorder="1" applyAlignment="1">
      <alignment vertical="center"/>
    </xf>
    <xf numFmtId="177" fontId="18" fillId="0" borderId="13" xfId="0" applyNumberFormat="1" applyFont="1" applyFill="1" applyBorder="1" applyAlignment="1">
      <alignment vertical="center"/>
    </xf>
    <xf numFmtId="177" fontId="13" fillId="0" borderId="23" xfId="0" applyNumberFormat="1" applyFont="1" applyFill="1" applyBorder="1" applyAlignment="1">
      <alignment vertical="center"/>
    </xf>
    <xf numFmtId="0" fontId="83" fillId="10" borderId="39" xfId="2084" applyFont="1" applyFill="1" applyBorder="1" applyAlignment="1">
      <alignment horizontal="right" vertical="center"/>
    </xf>
    <xf numFmtId="0" fontId="324" fillId="0" borderId="0" xfId="2082" applyFont="1" applyBorder="1"/>
    <xf numFmtId="38" fontId="177" fillId="0" borderId="0" xfId="2087" applyNumberFormat="1" applyFont="1" applyFill="1" applyAlignment="1" applyProtection="1">
      <alignment vertical="center"/>
    </xf>
    <xf numFmtId="38" fontId="18" fillId="0" borderId="0" xfId="2085" applyFont="1" applyFill="1" applyAlignment="1">
      <alignment vertical="center"/>
    </xf>
    <xf numFmtId="38" fontId="245" fillId="0" borderId="0" xfId="2087" applyNumberFormat="1" applyFont="1" applyFill="1" applyAlignment="1" applyProtection="1">
      <alignment vertical="center"/>
    </xf>
    <xf numFmtId="253" fontId="13" fillId="0" borderId="56" xfId="1600" applyNumberFormat="1" applyFont="1" applyFill="1" applyBorder="1" applyAlignment="1">
      <alignment vertical="center" wrapText="1"/>
    </xf>
    <xf numFmtId="255" fontId="13" fillId="0" borderId="0" xfId="1600" applyNumberFormat="1" applyFont="1" applyFill="1" applyBorder="1" applyAlignment="1">
      <alignment vertical="center"/>
    </xf>
    <xf numFmtId="255" fontId="13" fillId="0" borderId="21" xfId="1600" applyNumberFormat="1" applyFont="1" applyFill="1" applyBorder="1" applyAlignment="1">
      <alignment vertical="center"/>
    </xf>
    <xf numFmtId="255" fontId="13" fillId="0" borderId="13" xfId="1600" applyNumberFormat="1" applyFont="1" applyFill="1" applyBorder="1" applyAlignment="1">
      <alignment vertical="center"/>
    </xf>
    <xf numFmtId="255" fontId="13" fillId="0" borderId="56" xfId="1600" applyNumberFormat="1" applyFont="1" applyFill="1" applyBorder="1" applyAlignment="1">
      <alignment vertical="center"/>
    </xf>
    <xf numFmtId="255" fontId="13" fillId="46" borderId="21" xfId="1600" applyNumberFormat="1" applyFont="1" applyFill="1" applyBorder="1" applyAlignment="1">
      <alignment vertical="center"/>
    </xf>
    <xf numFmtId="255" fontId="13" fillId="46" borderId="56" xfId="1600" applyNumberFormat="1" applyFont="1" applyFill="1" applyBorder="1" applyAlignment="1">
      <alignment vertical="center"/>
    </xf>
    <xf numFmtId="37" fontId="18" fillId="0" borderId="0" xfId="1512" applyNumberFormat="1" applyFont="1" applyFill="1" applyBorder="1" applyAlignment="1">
      <alignment horizontal="right" vertical="center" wrapText="1"/>
    </xf>
    <xf numFmtId="37" fontId="18" fillId="0" borderId="13" xfId="1512" applyNumberFormat="1" applyFont="1" applyFill="1" applyBorder="1" applyAlignment="1">
      <alignment horizontal="right" vertical="center" wrapText="1"/>
    </xf>
    <xf numFmtId="253" fontId="157" fillId="0" borderId="21" xfId="1600" applyNumberFormat="1" applyFont="1" applyFill="1" applyBorder="1" applyAlignment="1">
      <alignment horizontal="right" vertical="center"/>
    </xf>
    <xf numFmtId="38" fontId="26" fillId="0" borderId="0" xfId="2087" applyNumberFormat="1" applyFont="1" applyFill="1" applyAlignment="1" applyProtection="1">
      <alignment horizontal="left" vertical="center"/>
    </xf>
    <xf numFmtId="37" fontId="18" fillId="46" borderId="13" xfId="1512" applyNumberFormat="1" applyFont="1" applyFill="1" applyBorder="1" applyAlignment="1">
      <alignment vertical="center"/>
    </xf>
    <xf numFmtId="37" fontId="13" fillId="0" borderId="21" xfId="1512" applyNumberFormat="1" applyFont="1" applyFill="1" applyBorder="1" applyAlignment="1">
      <alignment vertical="center"/>
    </xf>
    <xf numFmtId="196" fontId="13" fillId="0" borderId="21" xfId="1512" applyNumberFormat="1" applyFont="1" applyFill="1" applyBorder="1" applyAlignment="1">
      <alignment horizontal="right" vertical="center"/>
    </xf>
    <xf numFmtId="37" fontId="18" fillId="0" borderId="13" xfId="1512" applyNumberFormat="1" applyFont="1" applyFill="1" applyBorder="1" applyAlignment="1">
      <alignment vertical="center"/>
    </xf>
    <xf numFmtId="196" fontId="18" fillId="0" borderId="21" xfId="1512" applyNumberFormat="1" applyFont="1" applyFill="1" applyBorder="1" applyAlignment="1">
      <alignment horizontal="right" vertical="center"/>
    </xf>
    <xf numFmtId="37" fontId="18" fillId="0" borderId="21" xfId="1512" applyNumberFormat="1" applyFont="1" applyFill="1" applyBorder="1" applyAlignment="1">
      <alignment horizontal="right" vertical="center" wrapText="1"/>
    </xf>
    <xf numFmtId="196" fontId="13" fillId="44" borderId="21" xfId="1512" applyNumberFormat="1" applyFont="1" applyFill="1" applyBorder="1" applyAlignment="1">
      <alignment horizontal="right" vertical="center"/>
    </xf>
    <xf numFmtId="37" fontId="18" fillId="0" borderId="18" xfId="1512" applyNumberFormat="1" applyFont="1" applyFill="1" applyBorder="1" applyAlignment="1">
      <alignment horizontal="right" vertical="center" wrapText="1"/>
    </xf>
    <xf numFmtId="196" fontId="18" fillId="44" borderId="21" xfId="1512" applyNumberFormat="1" applyFont="1" applyFill="1" applyBorder="1" applyAlignment="1">
      <alignment horizontal="right" vertical="center"/>
    </xf>
    <xf numFmtId="196" fontId="13" fillId="46" borderId="21" xfId="1512" applyNumberFormat="1" applyFont="1" applyFill="1" applyBorder="1" applyAlignment="1">
      <alignment horizontal="right" vertical="center"/>
    </xf>
    <xf numFmtId="196" fontId="18" fillId="46" borderId="21" xfId="1512" applyNumberFormat="1" applyFont="1" applyFill="1" applyBorder="1" applyAlignment="1">
      <alignment horizontal="right" vertical="center"/>
    </xf>
    <xf numFmtId="196" fontId="13" fillId="44" borderId="157" xfId="0" applyNumberFormat="1" applyFont="1" applyFill="1" applyBorder="1" applyAlignment="1">
      <alignment horizontal="center" vertical="center"/>
    </xf>
    <xf numFmtId="196" fontId="18" fillId="44" borderId="142" xfId="0" applyNumberFormat="1" applyFont="1" applyFill="1" applyBorder="1" applyAlignment="1">
      <alignment horizontal="center" vertical="center"/>
    </xf>
    <xf numFmtId="196" fontId="18" fillId="0" borderId="143" xfId="0" applyNumberFormat="1" applyFont="1" applyFill="1" applyBorder="1" applyAlignment="1">
      <alignment horizontal="center" vertical="center"/>
    </xf>
    <xf numFmtId="196" fontId="13" fillId="0" borderId="144" xfId="0" applyNumberFormat="1" applyFont="1" applyFill="1" applyBorder="1" applyAlignment="1">
      <alignment horizontal="center" vertical="center"/>
    </xf>
    <xf numFmtId="196" fontId="248" fillId="0" borderId="0" xfId="0" applyNumberFormat="1" applyFont="1" applyFill="1" applyBorder="1" applyAlignment="1">
      <alignment horizontal="center" vertical="center"/>
    </xf>
    <xf numFmtId="196" fontId="13" fillId="44" borderId="156" xfId="0" applyNumberFormat="1" applyFont="1" applyFill="1" applyBorder="1" applyAlignment="1">
      <alignment horizontal="center" vertical="center"/>
    </xf>
    <xf numFmtId="196" fontId="13" fillId="47" borderId="156" xfId="0" applyNumberFormat="1" applyFont="1" applyFill="1" applyBorder="1" applyAlignment="1">
      <alignment horizontal="center" vertical="center"/>
    </xf>
    <xf numFmtId="196" fontId="13" fillId="0" borderId="143" xfId="0" applyNumberFormat="1" applyFont="1" applyFill="1" applyBorder="1" applyAlignment="1">
      <alignment horizontal="center" vertical="center"/>
    </xf>
    <xf numFmtId="196" fontId="340" fillId="90" borderId="143" xfId="0" applyNumberFormat="1" applyFont="1" applyFill="1" applyBorder="1" applyAlignment="1">
      <alignment horizontal="center" vertical="center"/>
    </xf>
    <xf numFmtId="196" fontId="18" fillId="0" borderId="142" xfId="0" applyNumberFormat="1" applyFont="1" applyFill="1" applyBorder="1" applyAlignment="1">
      <alignment horizontal="center" vertical="center"/>
    </xf>
    <xf numFmtId="196" fontId="13" fillId="0" borderId="142" xfId="0" applyNumberFormat="1" applyFont="1" applyFill="1" applyBorder="1" applyAlignment="1">
      <alignment horizontal="center" vertical="center"/>
    </xf>
    <xf numFmtId="196" fontId="13" fillId="90" borderId="156" xfId="0" applyNumberFormat="1" applyFont="1" applyFill="1" applyBorder="1" applyAlignment="1">
      <alignment horizontal="center" vertical="center"/>
    </xf>
    <xf numFmtId="196" fontId="13" fillId="44" borderId="142" xfId="0" applyNumberFormat="1" applyFont="1" applyFill="1" applyBorder="1" applyAlignment="1">
      <alignment horizontal="center" vertical="center"/>
    </xf>
    <xf numFmtId="38" fontId="55" fillId="0" borderId="0" xfId="0" applyNumberFormat="1" applyFont="1" applyFill="1" applyBorder="1" applyAlignment="1"/>
    <xf numFmtId="38" fontId="249" fillId="4" borderId="21" xfId="0" applyNumberFormat="1" applyFont="1" applyFill="1" applyBorder="1" applyAlignment="1">
      <alignment horizontal="right"/>
    </xf>
    <xf numFmtId="41" fontId="420" fillId="0" borderId="18" xfId="1512" applyFont="1" applyBorder="1" applyAlignment="1">
      <alignment horizontal="left" vertical="center"/>
    </xf>
    <xf numFmtId="38" fontId="249" fillId="4" borderId="23" xfId="0" applyNumberFormat="1" applyFont="1" applyFill="1" applyBorder="1" applyAlignment="1"/>
    <xf numFmtId="38" fontId="35" fillId="10" borderId="0" xfId="0" applyNumberFormat="1" applyFont="1" applyFill="1" applyBorder="1" applyAlignment="1">
      <alignment horizontal="center" vertical="center"/>
    </xf>
    <xf numFmtId="0" fontId="420" fillId="0" borderId="18" xfId="2086" applyFont="1" applyFill="1" applyBorder="1" applyAlignment="1">
      <alignment vertical="center"/>
    </xf>
    <xf numFmtId="196" fontId="13" fillId="44" borderId="21" xfId="1515" applyNumberFormat="1" applyFont="1" applyFill="1" applyBorder="1" applyAlignment="1">
      <alignment horizontal="right" vertical="center"/>
    </xf>
    <xf numFmtId="0" fontId="420" fillId="0" borderId="0" xfId="2086" applyFont="1" applyFill="1" applyBorder="1" applyAlignment="1">
      <alignment vertical="center"/>
    </xf>
    <xf numFmtId="182" fontId="249" fillId="4" borderId="23" xfId="1375" applyNumberFormat="1" applyFont="1" applyFill="1" applyBorder="1" applyAlignment="1"/>
    <xf numFmtId="41" fontId="249" fillId="0" borderId="21" xfId="0" applyNumberFormat="1" applyFont="1" applyFill="1" applyBorder="1" applyAlignment="1"/>
    <xf numFmtId="184" fontId="421" fillId="46" borderId="18" xfId="2086" applyNumberFormat="1" applyFont="1" applyFill="1" applyBorder="1" applyAlignment="1">
      <alignment vertical="center"/>
    </xf>
    <xf numFmtId="184" fontId="18" fillId="0" borderId="1851" xfId="2086" applyNumberFormat="1" applyFont="1" applyBorder="1" applyAlignment="1">
      <alignment vertical="center"/>
    </xf>
    <xf numFmtId="184" fontId="18" fillId="0" borderId="1851" xfId="2086" applyNumberFormat="1" applyFont="1" applyFill="1" applyBorder="1" applyAlignment="1">
      <alignment vertical="center"/>
    </xf>
    <xf numFmtId="184" fontId="18" fillId="0" borderId="1862" xfId="2086" applyNumberFormat="1" applyFont="1" applyFill="1" applyBorder="1" applyAlignment="1">
      <alignment vertical="center"/>
    </xf>
    <xf numFmtId="184" fontId="18" fillId="0" borderId="1863" xfId="2086" applyNumberFormat="1" applyFont="1" applyFill="1" applyBorder="1" applyAlignment="1">
      <alignment vertical="center"/>
    </xf>
    <xf numFmtId="184" fontId="249" fillId="44" borderId="1851" xfId="2086" applyNumberFormat="1" applyFont="1" applyFill="1" applyBorder="1" applyAlignment="1">
      <alignment vertical="center"/>
    </xf>
    <xf numFmtId="0" fontId="10" fillId="12" borderId="5" xfId="2086" applyFont="1" applyFill="1" applyBorder="1" applyAlignment="1">
      <alignment vertical="center"/>
    </xf>
    <xf numFmtId="184" fontId="10" fillId="12" borderId="76" xfId="2086" applyNumberFormat="1" applyFont="1" applyFill="1" applyBorder="1" applyAlignment="1">
      <alignment vertical="center"/>
    </xf>
    <xf numFmtId="184" fontId="18" fillId="46" borderId="13" xfId="2086" applyNumberFormat="1" applyFont="1" applyFill="1" applyBorder="1" applyAlignment="1">
      <alignment vertical="center"/>
    </xf>
    <xf numFmtId="184" fontId="80" fillId="46" borderId="13" xfId="2086" applyNumberFormat="1" applyFont="1" applyFill="1" applyBorder="1" applyAlignment="1">
      <alignment vertical="center"/>
    </xf>
    <xf numFmtId="38" fontId="78" fillId="46" borderId="0" xfId="0" applyNumberFormat="1" applyFont="1" applyFill="1" applyBorder="1" applyAlignment="1"/>
    <xf numFmtId="184" fontId="80" fillId="46" borderId="18" xfId="2086" applyNumberFormat="1" applyFont="1" applyFill="1" applyBorder="1" applyAlignment="1">
      <alignment vertical="center"/>
    </xf>
    <xf numFmtId="10" fontId="246" fillId="0" borderId="1865" xfId="1376" applyNumberFormat="1" applyFont="1" applyFill="1" applyBorder="1" applyAlignment="1">
      <alignment vertical="center"/>
    </xf>
    <xf numFmtId="10" fontId="246" fillId="46" borderId="1865" xfId="1376" applyNumberFormat="1" applyFont="1" applyFill="1" applyBorder="1" applyAlignment="1">
      <alignment vertical="center"/>
    </xf>
    <xf numFmtId="41" fontId="246" fillId="0" borderId="0" xfId="1515" applyNumberFormat="1" applyFont="1" applyFill="1" applyBorder="1" applyAlignment="1">
      <alignment vertical="center"/>
    </xf>
    <xf numFmtId="41" fontId="246" fillId="46" borderId="0" xfId="1515" applyNumberFormat="1" applyFont="1" applyFill="1" applyBorder="1" applyAlignment="1">
      <alignment vertical="center"/>
    </xf>
    <xf numFmtId="41" fontId="246" fillId="0" borderId="1866" xfId="1515" applyNumberFormat="1" applyFont="1" applyFill="1" applyBorder="1" applyAlignment="1">
      <alignment vertical="center"/>
    </xf>
    <xf numFmtId="41" fontId="246" fillId="46" borderId="1866" xfId="1515" applyNumberFormat="1" applyFont="1" applyFill="1" applyBorder="1" applyAlignment="1">
      <alignment vertical="center"/>
    </xf>
    <xf numFmtId="41" fontId="246" fillId="0" borderId="1851" xfId="1515" applyNumberFormat="1" applyFont="1" applyFill="1" applyBorder="1" applyAlignment="1">
      <alignment vertical="center"/>
    </xf>
    <xf numFmtId="41" fontId="246" fillId="46" borderId="1851" xfId="1515" applyNumberFormat="1" applyFont="1" applyFill="1" applyBorder="1" applyAlignment="1">
      <alignment vertical="center"/>
    </xf>
    <xf numFmtId="41" fontId="246" fillId="0" borderId="1867" xfId="1515" applyFont="1" applyFill="1" applyBorder="1" applyAlignment="1">
      <alignment vertical="center"/>
    </xf>
    <xf numFmtId="41" fontId="246" fillId="46" borderId="1867" xfId="1515" applyFont="1" applyFill="1" applyBorder="1" applyAlignment="1">
      <alignment vertical="center"/>
    </xf>
    <xf numFmtId="41" fontId="18" fillId="0" borderId="1866" xfId="1515" applyNumberFormat="1" applyFont="1" applyFill="1" applyBorder="1" applyAlignment="1">
      <alignment vertical="center"/>
    </xf>
    <xf numFmtId="41" fontId="18" fillId="0" borderId="1851" xfId="1515" applyNumberFormat="1" applyFont="1" applyFill="1" applyBorder="1" applyAlignment="1">
      <alignment vertical="center"/>
    </xf>
    <xf numFmtId="10" fontId="34" fillId="46" borderId="1865" xfId="1376" applyNumberFormat="1" applyFont="1" applyFill="1" applyBorder="1" applyAlignment="1">
      <alignment vertical="center" wrapText="1"/>
    </xf>
    <xf numFmtId="41" fontId="34" fillId="46" borderId="0" xfId="1515" applyNumberFormat="1" applyFont="1" applyFill="1" applyBorder="1" applyAlignment="1">
      <alignment vertical="center"/>
    </xf>
    <xf numFmtId="41" fontId="34" fillId="46" borderId="1866" xfId="1515" applyNumberFormat="1" applyFont="1" applyFill="1" applyBorder="1" applyAlignment="1">
      <alignment vertical="center"/>
    </xf>
    <xf numFmtId="10" fontId="34" fillId="46" borderId="1865" xfId="1376" applyNumberFormat="1" applyFont="1" applyFill="1" applyBorder="1" applyAlignment="1">
      <alignment vertical="center"/>
    </xf>
    <xf numFmtId="41" fontId="34" fillId="46" borderId="1851" xfId="1515" applyNumberFormat="1" applyFont="1" applyFill="1" applyBorder="1" applyAlignment="1">
      <alignment vertical="center"/>
    </xf>
    <xf numFmtId="41" fontId="34" fillId="46" borderId="1867" xfId="1515" applyFont="1" applyFill="1" applyBorder="1" applyAlignment="1">
      <alignment vertical="center"/>
    </xf>
    <xf numFmtId="191" fontId="251" fillId="0" borderId="0" xfId="2086" applyNumberFormat="1" applyFont="1" applyFill="1" applyBorder="1" applyAlignment="1">
      <alignment horizontal="right" vertical="center"/>
    </xf>
    <xf numFmtId="191" fontId="251" fillId="0" borderId="0" xfId="1598" applyNumberFormat="1" applyFont="1" applyFill="1" applyBorder="1" applyAlignment="1">
      <alignment horizontal="right" vertical="center"/>
    </xf>
    <xf numFmtId="38" fontId="422" fillId="10" borderId="0" xfId="0" applyNumberFormat="1" applyFont="1" applyFill="1" applyBorder="1" applyAlignment="1">
      <alignment horizontal="center" vertical="center"/>
    </xf>
    <xf numFmtId="253" fontId="258" fillId="0" borderId="135" xfId="0" applyNumberFormat="1" applyFont="1" applyFill="1" applyBorder="1">
      <alignment vertical="center"/>
    </xf>
    <xf numFmtId="253" fontId="253" fillId="0" borderId="136" xfId="1598" applyNumberFormat="1" applyFont="1" applyFill="1" applyBorder="1" applyAlignment="1">
      <alignment horizontal="right" vertical="center"/>
    </xf>
    <xf numFmtId="315" fontId="254" fillId="0" borderId="18" xfId="1598" applyNumberFormat="1" applyFont="1" applyFill="1" applyBorder="1" applyAlignment="1">
      <alignment horizontal="right" vertical="center"/>
    </xf>
    <xf numFmtId="41" fontId="253" fillId="0" borderId="18" xfId="1515" applyFont="1" applyFill="1" applyBorder="1" applyAlignment="1">
      <alignment horizontal="right" vertical="center"/>
    </xf>
    <xf numFmtId="253" fontId="258" fillId="46" borderId="1868" xfId="0" applyNumberFormat="1" applyFont="1" applyFill="1" applyBorder="1">
      <alignment vertical="center"/>
    </xf>
    <xf numFmtId="253" fontId="253" fillId="46" borderId="1869" xfId="1598" applyNumberFormat="1" applyFont="1" applyFill="1" applyBorder="1" applyAlignment="1">
      <alignment horizontal="right" vertical="center"/>
    </xf>
    <xf numFmtId="253" fontId="258" fillId="0" borderId="1868" xfId="0" applyNumberFormat="1" applyFont="1" applyFill="1" applyBorder="1">
      <alignment vertical="center"/>
    </xf>
    <xf numFmtId="253" fontId="253" fillId="0" borderId="1869" xfId="1598" applyNumberFormat="1" applyFont="1" applyFill="1" applyBorder="1" applyAlignment="1">
      <alignment horizontal="right" vertical="center"/>
    </xf>
    <xf numFmtId="190" fontId="253" fillId="0" borderId="1868" xfId="1598" applyNumberFormat="1" applyFont="1" applyFill="1" applyBorder="1" applyAlignment="1">
      <alignment horizontal="right" vertical="center"/>
    </xf>
    <xf numFmtId="190" fontId="253" fillId="0" borderId="1869" xfId="1598" applyNumberFormat="1" applyFont="1" applyFill="1" applyBorder="1" applyAlignment="1">
      <alignment horizontal="right" vertical="center"/>
    </xf>
    <xf numFmtId="41" fontId="253" fillId="0" borderId="1869" xfId="1515" applyFont="1" applyFill="1" applyBorder="1" applyAlignment="1">
      <alignment horizontal="right" vertical="center"/>
    </xf>
    <xf numFmtId="190" fontId="253" fillId="0" borderId="1870" xfId="1598" applyNumberFormat="1" applyFont="1" applyFill="1" applyBorder="1" applyAlignment="1">
      <alignment horizontal="right" vertical="center"/>
    </xf>
    <xf numFmtId="190" fontId="253" fillId="0" borderId="1867" xfId="1598" applyNumberFormat="1" applyFont="1" applyFill="1" applyBorder="1" applyAlignment="1">
      <alignment horizontal="right" vertical="center"/>
    </xf>
    <xf numFmtId="253" fontId="258" fillId="46" borderId="1871" xfId="0" applyNumberFormat="1" applyFont="1" applyFill="1" applyBorder="1">
      <alignment vertical="center"/>
    </xf>
    <xf numFmtId="253" fontId="253" fillId="46" borderId="1872" xfId="1598" applyNumberFormat="1" applyFont="1" applyFill="1" applyBorder="1" applyAlignment="1">
      <alignment horizontal="right" vertical="center"/>
    </xf>
    <xf numFmtId="253" fontId="258" fillId="0" borderId="1871" xfId="0" applyNumberFormat="1" applyFont="1" applyFill="1" applyBorder="1">
      <alignment vertical="center"/>
    </xf>
    <xf numFmtId="253" fontId="253" fillId="0" borderId="1872" xfId="1598" applyNumberFormat="1" applyFont="1" applyFill="1" applyBorder="1" applyAlignment="1">
      <alignment horizontal="right" vertical="center"/>
    </xf>
    <xf numFmtId="41" fontId="253" fillId="0" borderId="1867" xfId="1515" applyFont="1" applyFill="1" applyBorder="1" applyAlignment="1">
      <alignment horizontal="right" vertical="center"/>
    </xf>
    <xf numFmtId="315" fontId="254" fillId="0" borderId="36" xfId="2086" applyNumberFormat="1" applyFont="1" applyFill="1" applyBorder="1" applyAlignment="1">
      <alignment horizontal="right" vertical="center"/>
    </xf>
    <xf numFmtId="190" fontId="253" fillId="0" borderId="1868" xfId="2086" applyNumberFormat="1" applyFont="1" applyFill="1" applyBorder="1" applyAlignment="1">
      <alignment horizontal="right" vertical="center"/>
    </xf>
    <xf numFmtId="190" fontId="253" fillId="0" borderId="1869" xfId="2086" applyNumberFormat="1" applyFont="1" applyFill="1" applyBorder="1" applyAlignment="1">
      <alignment horizontal="right" vertical="center"/>
    </xf>
    <xf numFmtId="191" fontId="254" fillId="0" borderId="1873" xfId="2086" applyNumberFormat="1" applyFont="1" applyFill="1" applyBorder="1" applyAlignment="1">
      <alignment horizontal="right" vertical="center"/>
    </xf>
    <xf numFmtId="190" fontId="253" fillId="46" borderId="1868" xfId="2086" applyNumberFormat="1" applyFont="1" applyFill="1" applyBorder="1" applyAlignment="1">
      <alignment horizontal="right" vertical="center"/>
    </xf>
    <xf numFmtId="190" fontId="253" fillId="46" borderId="1869" xfId="2086" applyNumberFormat="1" applyFont="1" applyFill="1" applyBorder="1" applyAlignment="1">
      <alignment horizontal="right" vertical="center"/>
    </xf>
    <xf numFmtId="191" fontId="254" fillId="46" borderId="1873" xfId="2086" applyNumberFormat="1" applyFont="1" applyFill="1" applyBorder="1" applyAlignment="1">
      <alignment horizontal="right" vertical="center"/>
    </xf>
    <xf numFmtId="315" fontId="254" fillId="0" borderId="1869" xfId="2086" applyNumberFormat="1" applyFont="1" applyFill="1" applyBorder="1" applyAlignment="1">
      <alignment horizontal="right" vertical="center"/>
    </xf>
    <xf numFmtId="190" fontId="253" fillId="0" borderId="1868" xfId="1515" applyNumberFormat="1" applyFont="1" applyFill="1" applyBorder="1" applyAlignment="1">
      <alignment horizontal="right" vertical="center"/>
    </xf>
    <xf numFmtId="190" fontId="253" fillId="0" borderId="1869" xfId="1515" applyNumberFormat="1" applyFont="1" applyFill="1" applyBorder="1" applyAlignment="1">
      <alignment horizontal="right" vertical="center"/>
    </xf>
    <xf numFmtId="191" fontId="254" fillId="0" borderId="1873" xfId="1598" applyNumberFormat="1" applyFont="1" applyFill="1" applyBorder="1" applyAlignment="1">
      <alignment horizontal="right" vertical="center"/>
    </xf>
    <xf numFmtId="253" fontId="253" fillId="46" borderId="1868" xfId="1515" applyNumberFormat="1" applyFont="1" applyFill="1" applyBorder="1" applyAlignment="1">
      <alignment horizontal="right" vertical="center"/>
    </xf>
    <xf numFmtId="253" fontId="253" fillId="46" borderId="1869" xfId="1515" applyNumberFormat="1" applyFont="1" applyFill="1" applyBorder="1" applyAlignment="1">
      <alignment horizontal="right" vertical="center"/>
    </xf>
    <xf numFmtId="253" fontId="253" fillId="0" borderId="1868" xfId="1515" applyNumberFormat="1" applyFont="1" applyFill="1" applyBorder="1" applyAlignment="1">
      <alignment horizontal="right" vertical="center"/>
    </xf>
    <xf numFmtId="253" fontId="253" fillId="0" borderId="1869" xfId="1515" applyNumberFormat="1" applyFont="1" applyFill="1" applyBorder="1" applyAlignment="1">
      <alignment horizontal="right" vertical="center"/>
    </xf>
    <xf numFmtId="191" fontId="254" fillId="0" borderId="1869" xfId="1598" applyNumberFormat="1" applyFont="1" applyFill="1" applyBorder="1" applyAlignment="1">
      <alignment horizontal="right" vertical="center"/>
    </xf>
    <xf numFmtId="41" fontId="253" fillId="0" borderId="1851" xfId="1515" applyFont="1" applyFill="1" applyBorder="1" applyAlignment="1">
      <alignment horizontal="right" vertical="center"/>
    </xf>
    <xf numFmtId="191" fontId="254" fillId="0" borderId="18" xfId="1598" applyNumberFormat="1" applyFont="1" applyFill="1" applyBorder="1" applyAlignment="1">
      <alignment horizontal="right" vertical="center"/>
    </xf>
    <xf numFmtId="190" fontId="253" fillId="0" borderId="1874" xfId="1515" applyNumberFormat="1" applyFont="1" applyFill="1" applyBorder="1" applyAlignment="1">
      <alignment horizontal="right" vertical="center"/>
    </xf>
    <xf numFmtId="190" fontId="253" fillId="0" borderId="1875" xfId="1515" applyNumberFormat="1" applyFont="1" applyFill="1" applyBorder="1" applyAlignment="1">
      <alignment horizontal="right" vertical="center"/>
    </xf>
    <xf numFmtId="191" fontId="254" fillId="0" borderId="1876" xfId="1598" applyNumberFormat="1" applyFont="1" applyFill="1" applyBorder="1" applyAlignment="1">
      <alignment horizontal="right" vertical="center"/>
    </xf>
    <xf numFmtId="253" fontId="253" fillId="46" borderId="1877" xfId="1515" applyNumberFormat="1" applyFont="1" applyFill="1" applyBorder="1" applyAlignment="1">
      <alignment horizontal="right" vertical="center"/>
    </xf>
    <xf numFmtId="253" fontId="253" fillId="46" borderId="1866" xfId="1515" applyNumberFormat="1" applyFont="1" applyFill="1" applyBorder="1" applyAlignment="1">
      <alignment horizontal="right" vertical="center"/>
    </xf>
    <xf numFmtId="253" fontId="253" fillId="0" borderId="1877" xfId="1515" applyNumberFormat="1" applyFont="1" applyFill="1" applyBorder="1" applyAlignment="1">
      <alignment horizontal="right" vertical="center"/>
    </xf>
    <xf numFmtId="253" fontId="253" fillId="0" borderId="1866" xfId="1515" applyNumberFormat="1" applyFont="1" applyFill="1" applyBorder="1" applyAlignment="1">
      <alignment horizontal="right" vertical="center"/>
    </xf>
    <xf numFmtId="191" fontId="254" fillId="0" borderId="1878" xfId="1598" applyNumberFormat="1" applyFont="1" applyFill="1" applyBorder="1" applyAlignment="1">
      <alignment horizontal="right" vertical="center"/>
    </xf>
    <xf numFmtId="41" fontId="253" fillId="0" borderId="1875" xfId="1515" applyFont="1" applyFill="1" applyBorder="1" applyAlignment="1">
      <alignment horizontal="right" vertical="center"/>
    </xf>
    <xf numFmtId="190" fontId="34" fillId="46" borderId="25" xfId="1598" applyNumberFormat="1" applyFont="1" applyFill="1" applyBorder="1" applyAlignment="1">
      <alignment horizontal="right" vertical="center"/>
    </xf>
    <xf numFmtId="190" fontId="253" fillId="46" borderId="18" xfId="1598" applyNumberFormat="1" applyFont="1" applyFill="1" applyBorder="1" applyAlignment="1">
      <alignment horizontal="right" vertical="center"/>
    </xf>
    <xf numFmtId="191" fontId="38" fillId="46" borderId="24" xfId="1598" applyNumberFormat="1" applyFont="1" applyFill="1" applyBorder="1" applyAlignment="1">
      <alignment horizontal="right" vertical="center"/>
    </xf>
    <xf numFmtId="190" fontId="34" fillId="46" borderId="1868" xfId="1598" applyNumberFormat="1" applyFont="1" applyFill="1" applyBorder="1" applyAlignment="1">
      <alignment horizontal="right" vertical="center"/>
    </xf>
    <xf numFmtId="190" fontId="253" fillId="46" borderId="1869" xfId="1598" applyNumberFormat="1" applyFont="1" applyFill="1" applyBorder="1" applyAlignment="1">
      <alignment horizontal="right" vertical="center"/>
    </xf>
    <xf numFmtId="190" fontId="34" fillId="46" borderId="1870" xfId="1598" applyNumberFormat="1" applyFont="1" applyFill="1" applyBorder="1" applyAlignment="1">
      <alignment horizontal="right" vertical="center"/>
    </xf>
    <xf numFmtId="190" fontId="253" fillId="46" borderId="1867" xfId="1598" applyNumberFormat="1" applyFont="1" applyFill="1" applyBorder="1" applyAlignment="1">
      <alignment horizontal="right" vertical="center"/>
    </xf>
    <xf numFmtId="190" fontId="34" fillId="46" borderId="25" xfId="2086" applyNumberFormat="1" applyFont="1" applyFill="1" applyBorder="1" applyAlignment="1">
      <alignment horizontal="right" vertical="center"/>
    </xf>
    <xf numFmtId="190" fontId="34" fillId="46" borderId="18" xfId="2086" applyNumberFormat="1" applyFont="1" applyFill="1" applyBorder="1" applyAlignment="1">
      <alignment horizontal="right" vertical="center"/>
    </xf>
    <xf numFmtId="191" fontId="38" fillId="46" borderId="28" xfId="2086" applyNumberFormat="1" applyFont="1" applyFill="1" applyBorder="1" applyAlignment="1">
      <alignment horizontal="right" vertical="center"/>
    </xf>
    <xf numFmtId="190" fontId="34" fillId="46" borderId="1868" xfId="2086" applyNumberFormat="1" applyFont="1" applyFill="1" applyBorder="1" applyAlignment="1">
      <alignment horizontal="right" vertical="center"/>
    </xf>
    <xf numFmtId="190" fontId="34" fillId="46" borderId="1869" xfId="2086" applyNumberFormat="1" applyFont="1" applyFill="1" applyBorder="1" applyAlignment="1">
      <alignment horizontal="right" vertical="center"/>
    </xf>
    <xf numFmtId="191" fontId="38" fillId="46" borderId="1873" xfId="2086" applyNumberFormat="1" applyFont="1" applyFill="1" applyBorder="1" applyAlignment="1">
      <alignment horizontal="right" vertical="center"/>
    </xf>
    <xf numFmtId="253" fontId="34" fillId="46" borderId="1868" xfId="1515" applyNumberFormat="1" applyFont="1" applyFill="1" applyBorder="1" applyAlignment="1">
      <alignment horizontal="right" vertical="center"/>
    </xf>
    <xf numFmtId="253" fontId="34" fillId="46" borderId="1869" xfId="1515" applyNumberFormat="1" applyFont="1" applyFill="1" applyBorder="1" applyAlignment="1">
      <alignment horizontal="right" vertical="center"/>
    </xf>
    <xf numFmtId="253" fontId="34" fillId="46" borderId="1877" xfId="1515" applyNumberFormat="1" applyFont="1" applyFill="1" applyBorder="1" applyAlignment="1">
      <alignment horizontal="right" vertical="center"/>
    </xf>
    <xf numFmtId="253" fontId="34" fillId="46" borderId="1866" xfId="1515" applyNumberFormat="1" applyFont="1" applyFill="1" applyBorder="1" applyAlignment="1">
      <alignment horizontal="right" vertical="center"/>
    </xf>
    <xf numFmtId="191" fontId="38" fillId="46" borderId="140" xfId="1598" applyNumberFormat="1" applyFont="1" applyFill="1" applyBorder="1" applyAlignment="1">
      <alignment horizontal="right" vertical="center"/>
    </xf>
    <xf numFmtId="41" fontId="258" fillId="0" borderId="135" xfId="1515" applyFont="1" applyFill="1" applyBorder="1">
      <alignment vertical="center"/>
    </xf>
    <xf numFmtId="41" fontId="258" fillId="0" borderId="1868" xfId="1515" applyFont="1" applyFill="1" applyBorder="1">
      <alignment vertical="center"/>
    </xf>
    <xf numFmtId="41" fontId="258" fillId="0" borderId="1871" xfId="1515" applyFont="1" applyFill="1" applyBorder="1">
      <alignment vertical="center"/>
    </xf>
    <xf numFmtId="191" fontId="254" fillId="0" borderId="36" xfId="2086" applyNumberFormat="1" applyFont="1" applyFill="1" applyBorder="1" applyAlignment="1">
      <alignment horizontal="right" vertical="center"/>
    </xf>
    <xf numFmtId="191" fontId="254" fillId="0" borderId="1869" xfId="2086" applyNumberFormat="1" applyFont="1" applyFill="1" applyBorder="1" applyAlignment="1">
      <alignment horizontal="right" vertical="center"/>
    </xf>
    <xf numFmtId="41" fontId="253" fillId="0" borderId="1851" xfId="1515" applyFont="1" applyFill="1" applyBorder="1" applyAlignment="1">
      <alignment vertical="center"/>
    </xf>
    <xf numFmtId="191" fontId="254" fillId="0" borderId="1879" xfId="1515" applyNumberFormat="1" applyFont="1" applyFill="1" applyBorder="1" applyAlignment="1">
      <alignment horizontal="right" vertical="center"/>
    </xf>
    <xf numFmtId="191" fontId="254" fillId="46" borderId="1880" xfId="1598" applyNumberFormat="1" applyFont="1" applyFill="1" applyBorder="1" applyAlignment="1">
      <alignment horizontal="right" vertical="center"/>
    </xf>
    <xf numFmtId="191" fontId="254" fillId="0" borderId="1881" xfId="1598" applyNumberFormat="1" applyFont="1" applyFill="1" applyBorder="1" applyAlignment="1">
      <alignment horizontal="right" vertical="center"/>
    </xf>
    <xf numFmtId="41" fontId="18" fillId="0" borderId="1869" xfId="1515" applyFont="1" applyFill="1" applyBorder="1" applyAlignment="1">
      <alignment vertical="center"/>
    </xf>
    <xf numFmtId="41" fontId="18" fillId="0" borderId="1869" xfId="3089" applyNumberFormat="1" applyFont="1" applyFill="1" applyBorder="1" applyAlignment="1">
      <alignment vertical="center"/>
    </xf>
    <xf numFmtId="41" fontId="18" fillId="0" borderId="1867" xfId="1515" applyNumberFormat="1" applyFont="1" applyFill="1" applyBorder="1" applyAlignment="1">
      <alignment vertical="center"/>
    </xf>
    <xf numFmtId="41" fontId="18" fillId="0" borderId="1869" xfId="3089" applyFont="1" applyFill="1" applyBorder="1" applyAlignment="1">
      <alignment vertical="center"/>
    </xf>
    <xf numFmtId="41" fontId="18" fillId="0" borderId="1867" xfId="3089" applyNumberFormat="1" applyFont="1" applyFill="1" applyBorder="1" applyAlignment="1">
      <alignment vertical="center"/>
    </xf>
    <xf numFmtId="41" fontId="18" fillId="0" borderId="1869" xfId="1515" applyFont="1" applyFill="1" applyBorder="1" applyAlignment="1">
      <alignment vertical="center" wrapText="1"/>
    </xf>
    <xf numFmtId="41" fontId="18" fillId="0" borderId="1869" xfId="1515" applyNumberFormat="1" applyFont="1" applyFill="1" applyBorder="1" applyAlignment="1">
      <alignment vertical="center"/>
    </xf>
    <xf numFmtId="41" fontId="18" fillId="0" borderId="1867" xfId="1515" applyFont="1" applyFill="1" applyBorder="1" applyAlignment="1">
      <alignment vertical="center"/>
    </xf>
    <xf numFmtId="41" fontId="18" fillId="0" borderId="1867" xfId="3089" applyFont="1" applyFill="1" applyBorder="1" applyAlignment="1">
      <alignment vertical="center"/>
    </xf>
    <xf numFmtId="188" fontId="18" fillId="0" borderId="1867" xfId="1515" applyNumberFormat="1" applyFont="1" applyFill="1" applyBorder="1" applyAlignment="1">
      <alignment vertical="center"/>
    </xf>
    <xf numFmtId="188" fontId="18" fillId="0" borderId="1867" xfId="3089" applyNumberFormat="1" applyFont="1" applyFill="1" applyBorder="1" applyAlignment="1">
      <alignment vertical="center"/>
    </xf>
    <xf numFmtId="41" fontId="13" fillId="0" borderId="1867" xfId="1515" applyFont="1" applyFill="1" applyBorder="1" applyAlignment="1">
      <alignment vertical="center"/>
    </xf>
    <xf numFmtId="41" fontId="13" fillId="0" borderId="1867" xfId="3089" applyFont="1" applyFill="1" applyBorder="1" applyAlignment="1">
      <alignment vertical="center"/>
    </xf>
    <xf numFmtId="41" fontId="18" fillId="0" borderId="1867" xfId="1515" applyNumberFormat="1" applyFont="1" applyBorder="1" applyAlignment="1">
      <alignment vertical="center"/>
    </xf>
    <xf numFmtId="0" fontId="423" fillId="0" borderId="0" xfId="2086" applyFont="1" applyBorder="1" applyAlignment="1">
      <alignment horizontal="right" vertical="center"/>
    </xf>
    <xf numFmtId="38" fontId="18" fillId="4" borderId="1869" xfId="0" applyNumberFormat="1" applyFont="1" applyFill="1" applyBorder="1" applyAlignment="1"/>
    <xf numFmtId="38" fontId="18" fillId="0" borderId="1869" xfId="0" applyNumberFormat="1" applyFont="1" applyFill="1" applyBorder="1" applyAlignment="1"/>
    <xf numFmtId="38" fontId="13" fillId="4" borderId="1867" xfId="0" applyNumberFormat="1" applyFont="1" applyFill="1" applyBorder="1" applyAlignment="1"/>
    <xf numFmtId="38" fontId="13" fillId="0" borderId="1867" xfId="0" applyNumberFormat="1" applyFont="1" applyFill="1" applyBorder="1" applyAlignment="1"/>
    <xf numFmtId="186" fontId="157" fillId="4" borderId="21" xfId="1512" applyNumberFormat="1" applyFont="1" applyFill="1" applyBorder="1" applyAlignment="1"/>
    <xf numFmtId="38" fontId="27" fillId="0" borderId="0" xfId="0" applyNumberFormat="1" applyFont="1" applyFill="1" applyBorder="1" applyAlignment="1">
      <alignment vertical="center"/>
    </xf>
    <xf numFmtId="38" fontId="27" fillId="0" borderId="0" xfId="0" applyNumberFormat="1" applyFont="1" applyFill="1" applyBorder="1" applyAlignment="1">
      <alignment horizontal="right" vertical="center"/>
    </xf>
    <xf numFmtId="38" fontId="25" fillId="0" borderId="0" xfId="0" applyNumberFormat="1" applyFont="1" applyFill="1" applyBorder="1" applyAlignment="1">
      <alignment vertical="center"/>
    </xf>
    <xf numFmtId="38" fontId="83" fillId="10" borderId="61" xfId="0" applyNumberFormat="1" applyFont="1" applyFill="1" applyBorder="1" applyAlignment="1"/>
    <xf numFmtId="38" fontId="35" fillId="10" borderId="61" xfId="0" applyNumberFormat="1" applyFont="1" applyFill="1" applyBorder="1" applyAlignment="1"/>
    <xf numFmtId="38" fontId="18" fillId="0" borderId="1869" xfId="0" applyNumberFormat="1" applyFont="1" applyFill="1" applyBorder="1" applyAlignment="1">
      <alignment vertical="center"/>
    </xf>
    <xf numFmtId="38" fontId="18" fillId="0" borderId="1851" xfId="0" applyNumberFormat="1" applyFont="1" applyFill="1" applyBorder="1" applyAlignment="1">
      <alignment vertical="center"/>
    </xf>
    <xf numFmtId="38" fontId="13" fillId="0" borderId="1867" xfId="0" applyNumberFormat="1" applyFont="1" applyFill="1" applyBorder="1" applyAlignment="1">
      <alignment vertical="center"/>
    </xf>
    <xf numFmtId="38" fontId="246" fillId="0" borderId="1869" xfId="0" applyNumberFormat="1" applyFont="1" applyFill="1" applyBorder="1" applyAlignment="1">
      <alignment vertical="center"/>
    </xf>
    <xf numFmtId="38" fontId="246" fillId="0" borderId="1851" xfId="0" applyNumberFormat="1" applyFont="1" applyFill="1" applyBorder="1" applyAlignment="1">
      <alignment vertical="center"/>
    </xf>
    <xf numFmtId="38" fontId="256" fillId="0" borderId="1867" xfId="0" applyNumberFormat="1" applyFont="1" applyFill="1" applyBorder="1" applyAlignment="1">
      <alignment vertical="center"/>
    </xf>
    <xf numFmtId="38" fontId="256" fillId="0" borderId="1867" xfId="0" applyNumberFormat="1" applyFont="1" applyBorder="1" applyAlignment="1">
      <alignment vertical="center"/>
    </xf>
    <xf numFmtId="38" fontId="256" fillId="0" borderId="1872" xfId="0" applyNumberFormat="1" applyFont="1" applyBorder="1" applyAlignment="1">
      <alignment vertical="center"/>
    </xf>
    <xf numFmtId="9" fontId="13" fillId="12" borderId="71" xfId="3177" applyNumberFormat="1" applyFont="1" applyFill="1" applyBorder="1" applyAlignment="1">
      <alignment vertical="center" wrapText="1"/>
    </xf>
    <xf numFmtId="38" fontId="18" fillId="0" borderId="1882" xfId="1599" applyNumberFormat="1" applyFont="1" applyFill="1" applyBorder="1" applyAlignment="1">
      <alignment vertical="center"/>
    </xf>
    <xf numFmtId="187" fontId="18" fillId="0" borderId="1883" xfId="2086" applyNumberFormat="1" applyFont="1" applyFill="1" applyBorder="1" applyAlignment="1">
      <alignment vertical="center"/>
    </xf>
    <xf numFmtId="38" fontId="246" fillId="0" borderId="1882" xfId="1599" applyNumberFormat="1" applyFont="1" applyFill="1" applyBorder="1" applyAlignment="1">
      <alignment vertical="center"/>
    </xf>
    <xf numFmtId="38" fontId="246" fillId="46" borderId="1869" xfId="1599" applyNumberFormat="1" applyFont="1" applyFill="1" applyBorder="1" applyAlignment="1">
      <alignment vertical="center"/>
    </xf>
    <xf numFmtId="38" fontId="246" fillId="0" borderId="1869" xfId="1599" applyNumberFormat="1" applyFont="1" applyFill="1" applyBorder="1" applyAlignment="1">
      <alignment vertical="center"/>
    </xf>
    <xf numFmtId="187" fontId="246" fillId="0" borderId="1884" xfId="2086" applyNumberFormat="1" applyFont="1" applyFill="1" applyBorder="1" applyAlignment="1">
      <alignment vertical="center"/>
    </xf>
    <xf numFmtId="187" fontId="18" fillId="0" borderId="1869" xfId="2086" applyNumberFormat="1" applyFont="1" applyFill="1" applyBorder="1" applyAlignment="1">
      <alignment vertical="center"/>
    </xf>
    <xf numFmtId="38" fontId="18" fillId="46" borderId="1869" xfId="1599" applyNumberFormat="1" applyFont="1" applyFill="1" applyBorder="1" applyAlignment="1">
      <alignment vertical="center"/>
    </xf>
    <xf numFmtId="187" fontId="18" fillId="46" borderId="1869" xfId="2086" applyNumberFormat="1" applyFont="1" applyFill="1" applyBorder="1" applyAlignment="1">
      <alignment vertical="center"/>
    </xf>
    <xf numFmtId="38" fontId="13" fillId="0" borderId="1882" xfId="1599" applyNumberFormat="1" applyFont="1" applyFill="1" applyBorder="1" applyAlignment="1">
      <alignment vertical="center"/>
    </xf>
    <xf numFmtId="0" fontId="79" fillId="0" borderId="1883" xfId="2086" applyFont="1" applyFill="1" applyBorder="1" applyAlignment="1">
      <alignment vertical="center"/>
    </xf>
    <xf numFmtId="38" fontId="256" fillId="0" borderId="1882" xfId="1599" applyNumberFormat="1" applyFont="1" applyFill="1" applyBorder="1" applyAlignment="1">
      <alignment vertical="center"/>
    </xf>
    <xf numFmtId="38" fontId="256" fillId="0" borderId="1869" xfId="1599" applyNumberFormat="1" applyFont="1" applyFill="1" applyBorder="1" applyAlignment="1">
      <alignment vertical="center"/>
    </xf>
    <xf numFmtId="0" fontId="248" fillId="0" borderId="1884" xfId="2086" applyFont="1" applyFill="1" applyBorder="1" applyAlignment="1">
      <alignment vertical="center"/>
    </xf>
    <xf numFmtId="38" fontId="13" fillId="46" borderId="1869" xfId="1599" applyNumberFormat="1" applyFont="1" applyFill="1" applyBorder="1" applyAlignment="1">
      <alignment vertical="center"/>
    </xf>
    <xf numFmtId="0" fontId="248" fillId="46" borderId="1869" xfId="2086" applyFont="1" applyFill="1" applyBorder="1" applyAlignment="1">
      <alignment vertical="center"/>
    </xf>
    <xf numFmtId="0" fontId="83" fillId="10" borderId="0" xfId="2086" applyFont="1" applyFill="1" applyBorder="1" applyAlignment="1">
      <alignment horizontal="center" vertical="center"/>
    </xf>
    <xf numFmtId="37" fontId="18" fillId="0" borderId="18" xfId="1512" applyNumberFormat="1" applyFont="1" applyFill="1" applyBorder="1" applyAlignment="1">
      <alignment vertical="center"/>
    </xf>
    <xf numFmtId="177" fontId="424" fillId="44" borderId="0" xfId="0" applyNumberFormat="1" applyFont="1" applyFill="1" applyBorder="1" applyAlignment="1"/>
    <xf numFmtId="196" fontId="13" fillId="44" borderId="93" xfId="1515" applyNumberFormat="1" applyFont="1" applyFill="1" applyBorder="1" applyAlignment="1">
      <alignment horizontal="right" vertical="center"/>
    </xf>
    <xf numFmtId="38" fontId="424" fillId="44" borderId="0" xfId="0" applyNumberFormat="1" applyFont="1" applyFill="1" applyBorder="1" applyAlignment="1"/>
    <xf numFmtId="38" fontId="425" fillId="44" borderId="0" xfId="0" applyNumberFormat="1" applyFont="1" applyFill="1" applyBorder="1" applyAlignment="1"/>
    <xf numFmtId="38" fontId="13" fillId="44" borderId="40" xfId="0" applyNumberFormat="1" applyFont="1" applyFill="1" applyBorder="1" applyAlignment="1"/>
    <xf numFmtId="38" fontId="13" fillId="44" borderId="21" xfId="0" applyNumberFormat="1" applyFont="1" applyFill="1" applyBorder="1" applyAlignment="1"/>
    <xf numFmtId="38" fontId="18" fillId="44" borderId="40" xfId="0" applyNumberFormat="1" applyFont="1" applyFill="1" applyBorder="1" applyAlignment="1"/>
    <xf numFmtId="38" fontId="18" fillId="44" borderId="21" xfId="0" applyNumberFormat="1" applyFont="1" applyFill="1" applyBorder="1" applyAlignment="1"/>
    <xf numFmtId="38" fontId="18" fillId="44" borderId="41" xfId="0" applyNumberFormat="1" applyFont="1" applyFill="1" applyBorder="1" applyAlignment="1"/>
    <xf numFmtId="38" fontId="18" fillId="44" borderId="23" xfId="0" applyNumberFormat="1" applyFont="1" applyFill="1" applyBorder="1" applyAlignment="1"/>
    <xf numFmtId="38" fontId="13" fillId="44" borderId="44" xfId="0" applyNumberFormat="1" applyFont="1" applyFill="1" applyBorder="1" applyAlignment="1"/>
    <xf numFmtId="184" fontId="13" fillId="44" borderId="21" xfId="0" applyNumberFormat="1" applyFont="1" applyFill="1" applyBorder="1" applyAlignment="1"/>
    <xf numFmtId="38" fontId="18" fillId="44" borderId="44" xfId="0" applyNumberFormat="1" applyFont="1" applyFill="1" applyBorder="1" applyAlignment="1"/>
    <xf numFmtId="38" fontId="18" fillId="44" borderId="48" xfId="0" applyNumberFormat="1" applyFont="1" applyFill="1" applyBorder="1" applyAlignment="1"/>
    <xf numFmtId="184" fontId="13" fillId="44" borderId="48" xfId="0" applyNumberFormat="1" applyFont="1" applyFill="1" applyBorder="1" applyAlignment="1"/>
    <xf numFmtId="0" fontId="83" fillId="10" borderId="0" xfId="2086" applyFont="1" applyFill="1" applyBorder="1" applyAlignment="1">
      <alignment horizontal="right" vertical="center"/>
    </xf>
    <xf numFmtId="0" fontId="83" fillId="10" borderId="0" xfId="2086" applyFont="1" applyFill="1" applyBorder="1" applyAlignment="1">
      <alignment vertical="center"/>
    </xf>
    <xf numFmtId="38" fontId="39" fillId="12" borderId="21" xfId="0" applyNumberFormat="1" applyFont="1" applyFill="1" applyBorder="1" applyAlignment="1">
      <alignment vertical="center"/>
    </xf>
    <xf numFmtId="0" fontId="10" fillId="12" borderId="1885" xfId="2086" applyFont="1" applyFill="1" applyBorder="1" applyAlignment="1">
      <alignment vertical="center"/>
    </xf>
    <xf numFmtId="38" fontId="197" fillId="0" borderId="1890" xfId="0" applyNumberFormat="1" applyFont="1" applyFill="1" applyBorder="1" applyAlignment="1">
      <alignment vertical="top"/>
    </xf>
    <xf numFmtId="187" fontId="18" fillId="0" borderId="1891" xfId="2086" applyNumberFormat="1" applyFont="1" applyFill="1" applyBorder="1" applyAlignment="1">
      <alignment vertical="center"/>
    </xf>
    <xf numFmtId="38" fontId="197" fillId="0" borderId="1885" xfId="0" applyNumberFormat="1" applyFont="1" applyFill="1" applyBorder="1" applyAlignment="1">
      <alignment vertical="top"/>
    </xf>
    <xf numFmtId="187" fontId="18" fillId="0" borderId="1885" xfId="2086" applyNumberFormat="1" applyFont="1" applyFill="1" applyBorder="1" applyAlignment="1">
      <alignment vertical="center"/>
    </xf>
    <xf numFmtId="187" fontId="18" fillId="46" borderId="1885" xfId="2086" applyNumberFormat="1" applyFont="1" applyFill="1" applyBorder="1" applyAlignment="1">
      <alignment vertical="center"/>
    </xf>
    <xf numFmtId="187" fontId="18" fillId="0" borderId="1892" xfId="2086" applyNumberFormat="1" applyFont="1" applyFill="1" applyBorder="1" applyAlignment="1">
      <alignment vertical="center"/>
    </xf>
    <xf numFmtId="38" fontId="252" fillId="47" borderId="1885" xfId="0" applyNumberFormat="1" applyFont="1" applyFill="1" applyBorder="1" applyAlignment="1">
      <alignment vertical="top"/>
    </xf>
    <xf numFmtId="187" fontId="18" fillId="47" borderId="1885" xfId="2086" applyNumberFormat="1" applyFont="1" applyFill="1" applyBorder="1" applyAlignment="1">
      <alignment vertical="center"/>
    </xf>
    <xf numFmtId="0" fontId="10" fillId="12" borderId="7" xfId="2086" applyFont="1" applyFill="1" applyBorder="1" applyAlignment="1">
      <alignment vertical="center"/>
    </xf>
    <xf numFmtId="38" fontId="18" fillId="0" borderId="1893" xfId="2086" applyNumberFormat="1" applyFont="1" applyFill="1" applyBorder="1" applyAlignment="1">
      <alignment vertical="center"/>
    </xf>
    <xf numFmtId="183" fontId="18" fillId="0" borderId="1894" xfId="2086" applyNumberFormat="1" applyFont="1" applyFill="1" applyBorder="1" applyAlignment="1">
      <alignment vertical="center"/>
    </xf>
    <xf numFmtId="38" fontId="18" fillId="0" borderId="7" xfId="2086" applyNumberFormat="1" applyFont="1" applyFill="1" applyBorder="1" applyAlignment="1">
      <alignment vertical="center"/>
    </xf>
    <xf numFmtId="183" fontId="18" fillId="0" borderId="7" xfId="2086" applyNumberFormat="1" applyFont="1" applyFill="1" applyBorder="1" applyAlignment="1">
      <alignment vertical="center"/>
    </xf>
    <xf numFmtId="183" fontId="18" fillId="46" borderId="7" xfId="2086" applyNumberFormat="1" applyFont="1" applyFill="1" applyBorder="1" applyAlignment="1">
      <alignment vertical="center"/>
    </xf>
    <xf numFmtId="183" fontId="246" fillId="0" borderId="1895" xfId="2086" applyNumberFormat="1" applyFont="1" applyFill="1" applyBorder="1" applyAlignment="1">
      <alignment vertical="center"/>
    </xf>
    <xf numFmtId="38" fontId="249" fillId="47" borderId="7" xfId="2086" applyNumberFormat="1" applyFont="1" applyFill="1" applyBorder="1" applyAlignment="1">
      <alignment vertical="center"/>
    </xf>
    <xf numFmtId="0" fontId="10" fillId="12" borderId="76" xfId="2086" applyFont="1" applyFill="1" applyBorder="1" applyAlignment="1">
      <alignment vertical="center"/>
    </xf>
    <xf numFmtId="38" fontId="18" fillId="0" borderId="1896" xfId="2086" applyNumberFormat="1" applyFont="1" applyFill="1" applyBorder="1" applyAlignment="1">
      <alignment vertical="center"/>
    </xf>
    <xf numFmtId="187" fontId="18" fillId="0" borderId="1897" xfId="2086" applyNumberFormat="1" applyFont="1" applyFill="1" applyBorder="1" applyAlignment="1">
      <alignment vertical="center"/>
    </xf>
    <xf numFmtId="38" fontId="18" fillId="0" borderId="76" xfId="2086" applyNumberFormat="1" applyFont="1" applyFill="1" applyBorder="1" applyAlignment="1">
      <alignment vertical="center"/>
    </xf>
    <xf numFmtId="187" fontId="18" fillId="0" borderId="76" xfId="2086" applyNumberFormat="1" applyFont="1" applyFill="1" applyBorder="1" applyAlignment="1">
      <alignment vertical="center"/>
    </xf>
    <xf numFmtId="187" fontId="18" fillId="0" borderId="1898" xfId="2086" applyNumberFormat="1" applyFont="1" applyFill="1" applyBorder="1" applyAlignment="1">
      <alignment vertical="center"/>
    </xf>
    <xf numFmtId="38" fontId="249" fillId="44" borderId="1867" xfId="2086" applyNumberFormat="1" applyFont="1" applyFill="1" applyBorder="1" applyAlignment="1">
      <alignment vertical="center"/>
    </xf>
    <xf numFmtId="187" fontId="18" fillId="44" borderId="76" xfId="2086" applyNumberFormat="1" applyFont="1" applyFill="1" applyBorder="1" applyAlignment="1">
      <alignment vertical="center"/>
    </xf>
    <xf numFmtId="38" fontId="249" fillId="0" borderId="18" xfId="2086" applyNumberFormat="1" applyFont="1" applyFill="1" applyBorder="1" applyAlignment="1">
      <alignment vertical="center"/>
    </xf>
    <xf numFmtId="0" fontId="249" fillId="0" borderId="18" xfId="2086" applyFont="1" applyFill="1" applyBorder="1" applyAlignment="1">
      <alignment vertical="center"/>
    </xf>
    <xf numFmtId="38" fontId="23" fillId="0" borderId="0" xfId="0" applyNumberFormat="1" applyFont="1" applyFill="1" applyAlignment="1">
      <alignment horizontal="right"/>
    </xf>
    <xf numFmtId="41" fontId="34" fillId="44" borderId="23" xfId="1515" applyFont="1" applyFill="1" applyBorder="1" applyAlignment="1">
      <alignment vertical="center"/>
    </xf>
    <xf numFmtId="41" fontId="34" fillId="44" borderId="13" xfId="1515" applyNumberFormat="1" applyFont="1" applyFill="1" applyBorder="1" applyAlignment="1">
      <alignment vertical="center"/>
    </xf>
    <xf numFmtId="10" fontId="34" fillId="44" borderId="92" xfId="1376" applyNumberFormat="1" applyFont="1" applyFill="1" applyBorder="1" applyAlignment="1">
      <alignment vertical="center"/>
    </xf>
    <xf numFmtId="41" fontId="34" fillId="44" borderId="126" xfId="1515" applyNumberFormat="1" applyFont="1" applyFill="1" applyBorder="1" applyAlignment="1">
      <alignment vertical="center"/>
    </xf>
    <xf numFmtId="41" fontId="34" fillId="44" borderId="0" xfId="1515" applyNumberFormat="1" applyFont="1" applyFill="1" applyBorder="1" applyAlignment="1">
      <alignment vertical="center"/>
    </xf>
    <xf numFmtId="41" fontId="18" fillId="0" borderId="0" xfId="1515" applyNumberFormat="1" applyFont="1" applyFill="1" applyBorder="1" applyAlignment="1">
      <alignment vertical="center"/>
    </xf>
    <xf numFmtId="196" fontId="13" fillId="0" borderId="0" xfId="1520" applyNumberFormat="1" applyFont="1" applyFill="1" applyBorder="1" applyAlignment="1">
      <alignment horizontal="right" vertical="center"/>
    </xf>
    <xf numFmtId="0" fontId="74" fillId="0" borderId="0" xfId="2086" applyFont="1" applyBorder="1" applyAlignment="1">
      <alignment horizontal="right" vertical="center"/>
    </xf>
    <xf numFmtId="0" fontId="18" fillId="0" borderId="0" xfId="2086" applyFont="1" applyFill="1" applyBorder="1"/>
    <xf numFmtId="38" fontId="18" fillId="0" borderId="0" xfId="2086" applyNumberFormat="1" applyFont="1" applyFill="1" applyBorder="1" applyAlignment="1">
      <alignment vertical="center"/>
    </xf>
    <xf numFmtId="38" fontId="38" fillId="0" borderId="0" xfId="1599" applyNumberFormat="1" applyFont="1" applyFill="1" applyBorder="1" applyAlignment="1">
      <alignment vertical="center"/>
    </xf>
    <xf numFmtId="0" fontId="42" fillId="0" borderId="0" xfId="2086" applyFont="1" applyFill="1" applyBorder="1" applyAlignment="1">
      <alignment horizontal="right" vertical="center"/>
    </xf>
    <xf numFmtId="0" fontId="53" fillId="0" borderId="0" xfId="2086" applyFont="1" applyFill="1" applyBorder="1" applyAlignment="1">
      <alignment horizontal="center" vertical="center"/>
    </xf>
    <xf numFmtId="38" fontId="10" fillId="0" borderId="0" xfId="0" applyNumberFormat="1" applyFont="1" applyFill="1" applyBorder="1" applyAlignment="1">
      <alignment vertical="center"/>
    </xf>
    <xf numFmtId="38" fontId="34" fillId="0" borderId="0" xfId="2086" applyNumberFormat="1" applyFont="1" applyFill="1" applyBorder="1" applyAlignment="1">
      <alignment vertical="center"/>
    </xf>
    <xf numFmtId="41" fontId="80" fillId="0" borderId="0" xfId="1512" applyFont="1" applyFill="1" applyBorder="1" applyAlignment="1">
      <alignment vertical="center"/>
    </xf>
    <xf numFmtId="187" fontId="248" fillId="0" borderId="0" xfId="2086" applyNumberFormat="1" applyFont="1" applyFill="1" applyBorder="1" applyAlignment="1">
      <alignment vertical="center"/>
    </xf>
    <xf numFmtId="0" fontId="74" fillId="0" borderId="0" xfId="2086" applyFont="1" applyFill="1" applyBorder="1" applyAlignment="1">
      <alignment horizontal="right" vertical="center"/>
    </xf>
    <xf numFmtId="0" fontId="83" fillId="0" borderId="0" xfId="2086" applyFont="1" applyFill="1" applyBorder="1" applyAlignment="1">
      <alignment horizontal="center" vertical="center"/>
    </xf>
    <xf numFmtId="0" fontId="74" fillId="0" borderId="0" xfId="2086" applyFont="1" applyFill="1" applyBorder="1" applyAlignment="1">
      <alignment vertical="center"/>
    </xf>
    <xf numFmtId="2" fontId="248" fillId="0" borderId="0" xfId="2086" applyNumberFormat="1" applyFont="1" applyFill="1" applyBorder="1" applyAlignment="1">
      <alignment vertical="center"/>
    </xf>
    <xf numFmtId="2" fontId="13" fillId="0" borderId="0" xfId="2086" applyNumberFormat="1" applyFont="1" applyFill="1" applyBorder="1" applyAlignment="1">
      <alignment vertical="center"/>
    </xf>
    <xf numFmtId="41" fontId="18" fillId="0" borderId="34" xfId="1515" applyFont="1" applyFill="1" applyBorder="1" applyAlignment="1">
      <alignment vertical="center"/>
    </xf>
    <xf numFmtId="41" fontId="18" fillId="0" borderId="33" xfId="1515" applyFont="1" applyFill="1" applyBorder="1" applyAlignment="1">
      <alignment vertical="center"/>
    </xf>
    <xf numFmtId="0" fontId="83" fillId="4" borderId="0" xfId="2086" applyFont="1" applyFill="1" applyBorder="1" applyAlignment="1">
      <alignment horizontal="center" vertical="center"/>
    </xf>
    <xf numFmtId="0" fontId="74" fillId="0" borderId="0" xfId="2086" applyFont="1" applyAlignment="1">
      <alignment vertical="center"/>
    </xf>
    <xf numFmtId="0" fontId="74" fillId="0" borderId="0" xfId="2086" applyFont="1" applyBorder="1" applyAlignment="1">
      <alignment vertical="center"/>
    </xf>
    <xf numFmtId="38" fontId="74" fillId="12" borderId="34" xfId="0" applyNumberFormat="1" applyFont="1" applyFill="1" applyBorder="1" applyAlignment="1">
      <alignment horizontal="center" vertical="center"/>
    </xf>
    <xf numFmtId="196" fontId="13" fillId="0" borderId="1900" xfId="1520" applyNumberFormat="1" applyFont="1" applyBorder="1" applyAlignment="1">
      <alignment horizontal="right" vertical="center"/>
    </xf>
    <xf numFmtId="196" fontId="18" fillId="0" borderId="1899" xfId="1520" applyNumberFormat="1" applyFont="1" applyFill="1" applyBorder="1" applyAlignment="1">
      <alignment vertical="center"/>
    </xf>
    <xf numFmtId="183" fontId="246" fillId="44" borderId="7" xfId="2086" applyNumberFormat="1" applyFont="1" applyFill="1" applyBorder="1" applyAlignment="1">
      <alignment vertical="center"/>
    </xf>
    <xf numFmtId="41" fontId="18" fillId="0" borderId="34" xfId="1515" applyNumberFormat="1" applyFont="1" applyFill="1" applyBorder="1" applyAlignment="1">
      <alignment horizontal="right" vertical="center"/>
    </xf>
    <xf numFmtId="37" fontId="134" fillId="0" borderId="0" xfId="1512" applyNumberFormat="1" applyFont="1" applyBorder="1" applyAlignment="1">
      <alignment horizontal="right" vertical="center"/>
    </xf>
    <xf numFmtId="196" fontId="18" fillId="0" borderId="1907" xfId="0" applyNumberFormat="1" applyFont="1" applyFill="1" applyBorder="1" applyAlignment="1">
      <alignment horizontal="center" vertical="center"/>
    </xf>
    <xf numFmtId="196" fontId="13" fillId="44" borderId="1912" xfId="0" applyNumberFormat="1" applyFont="1" applyFill="1" applyBorder="1" applyAlignment="1">
      <alignment horizontal="center" vertical="center"/>
    </xf>
    <xf numFmtId="196" fontId="18" fillId="44" borderId="1908" xfId="0" applyNumberFormat="1" applyFont="1" applyFill="1" applyBorder="1" applyAlignment="1">
      <alignment horizontal="center" vertical="center"/>
    </xf>
    <xf numFmtId="38" fontId="429" fillId="12" borderId="21" xfId="0" applyNumberFormat="1" applyFont="1" applyFill="1" applyBorder="1" applyAlignment="1">
      <alignment vertical="center"/>
    </xf>
    <xf numFmtId="38" fontId="432" fillId="0" borderId="0" xfId="0" applyNumberFormat="1" applyFont="1" applyFill="1" applyBorder="1" applyAlignment="1"/>
    <xf numFmtId="196" fontId="13" fillId="44" borderId="1908" xfId="0" applyNumberFormat="1" applyFont="1" applyFill="1" applyBorder="1" applyAlignment="1">
      <alignment horizontal="center" vertical="center"/>
    </xf>
    <xf numFmtId="196" fontId="18" fillId="0" borderId="1909" xfId="66" applyNumberFormat="1" applyFont="1" applyFill="1" applyBorder="1" applyAlignment="1">
      <alignment horizontal="center" vertical="center"/>
    </xf>
    <xf numFmtId="38" fontId="88" fillId="0" borderId="17" xfId="2087" applyNumberFormat="1" applyFont="1" applyFill="1" applyBorder="1" applyAlignment="1" applyProtection="1">
      <alignment horizontal="center" vertical="center"/>
    </xf>
    <xf numFmtId="38" fontId="134" fillId="0" borderId="0" xfId="0" applyNumberFormat="1" applyFont="1" applyBorder="1" applyAlignment="1">
      <alignment horizontal="left" vertical="center"/>
    </xf>
    <xf numFmtId="196" fontId="340" fillId="0" borderId="1909" xfId="0" applyNumberFormat="1" applyFont="1" applyFill="1" applyBorder="1" applyAlignment="1">
      <alignment horizontal="center" vertical="center"/>
    </xf>
    <xf numFmtId="37" fontId="134" fillId="0" borderId="0" xfId="0" applyNumberFormat="1" applyFont="1" applyFill="1" applyBorder="1" applyAlignment="1">
      <alignment horizontal="right" vertical="center"/>
    </xf>
    <xf numFmtId="38" fontId="357" fillId="0" borderId="3" xfId="19471" applyNumberFormat="1" applyFont="1" applyBorder="1">
      <alignment vertical="center"/>
    </xf>
    <xf numFmtId="196" fontId="57" fillId="0" borderId="0" xfId="0" applyNumberFormat="1" applyFont="1" applyBorder="1" applyAlignment="1"/>
    <xf numFmtId="1" fontId="9" fillId="0" borderId="0" xfId="0" applyNumberFormat="1" applyFont="1" applyBorder="1" applyAlignment="1"/>
    <xf numFmtId="1" fontId="25" fillId="0" borderId="0" xfId="0" applyNumberFormat="1" applyFont="1" applyFill="1" applyBorder="1" applyAlignment="1"/>
    <xf numFmtId="38" fontId="164" fillId="12" borderId="23" xfId="0" applyNumberFormat="1" applyFont="1" applyFill="1" applyBorder="1" applyAlignment="1">
      <alignment vertical="center"/>
    </xf>
    <xf numFmtId="196" fontId="18" fillId="0" borderId="1909" xfId="0" applyNumberFormat="1" applyFont="1" applyFill="1" applyBorder="1" applyAlignment="1">
      <alignment horizontal="center" vertical="center"/>
    </xf>
    <xf numFmtId="0" fontId="192" fillId="0" borderId="0" xfId="2087" applyNumberFormat="1" applyFont="1" applyFill="1" applyBorder="1" applyAlignment="1" applyProtection="1">
      <alignment horizontal="left" vertical="center"/>
    </xf>
    <xf numFmtId="196" fontId="13" fillId="0" borderId="1907" xfId="0" applyNumberFormat="1" applyFont="1" applyFill="1" applyBorder="1" applyAlignment="1">
      <alignment horizontal="center" vertical="center"/>
    </xf>
    <xf numFmtId="196" fontId="13" fillId="0" borderId="1909" xfId="0" applyNumberFormat="1" applyFont="1" applyFill="1" applyBorder="1" applyAlignment="1">
      <alignment horizontal="center" vertical="center"/>
    </xf>
    <xf numFmtId="0" fontId="134" fillId="0" borderId="0" xfId="0" applyNumberFormat="1" applyFont="1" applyBorder="1" applyAlignment="1">
      <alignment horizontal="left" vertical="center"/>
    </xf>
    <xf numFmtId="196" fontId="13" fillId="0" borderId="1911" xfId="0" applyNumberFormat="1" applyFont="1" applyFill="1" applyBorder="1" applyAlignment="1">
      <alignment horizontal="center" vertical="center"/>
    </xf>
    <xf numFmtId="38" fontId="357" fillId="0" borderId="0" xfId="19471" applyNumberFormat="1" applyFont="1" applyFill="1" applyBorder="1">
      <alignment vertical="center"/>
    </xf>
    <xf numFmtId="38" fontId="32" fillId="0" borderId="0" xfId="0" applyNumberFormat="1" applyFont="1" applyFill="1" applyBorder="1" applyAlignment="1"/>
    <xf numFmtId="38" fontId="357" fillId="0" borderId="3" xfId="19471" applyNumberFormat="1" applyFont="1" applyBorder="1">
      <alignment vertical="center"/>
    </xf>
    <xf numFmtId="196" fontId="13" fillId="0" borderId="1910" xfId="0" applyNumberFormat="1" applyFont="1" applyFill="1" applyBorder="1" applyAlignment="1">
      <alignment horizontal="center" vertical="center"/>
    </xf>
    <xf numFmtId="343" fontId="428" fillId="0" borderId="0" xfId="19506" applyNumberFormat="1" applyFont="1" applyFill="1" applyBorder="1" applyAlignment="1">
      <alignment vertical="center"/>
    </xf>
    <xf numFmtId="37" fontId="432" fillId="0" borderId="0" xfId="1512" applyNumberFormat="1" applyFont="1" applyBorder="1" applyAlignment="1">
      <alignment horizontal="right" vertical="center"/>
    </xf>
    <xf numFmtId="344" fontId="428" fillId="0" borderId="0" xfId="19506" applyNumberFormat="1" applyFont="1" applyFill="1" applyBorder="1" applyAlignment="1">
      <alignment vertical="center"/>
    </xf>
    <xf numFmtId="38" fontId="164" fillId="12" borderId="21" xfId="0" applyNumberFormat="1" applyFont="1" applyFill="1" applyBorder="1" applyAlignment="1">
      <alignment vertical="center"/>
    </xf>
    <xf numFmtId="196" fontId="340" fillId="0" borderId="1907" xfId="0" applyNumberFormat="1" applyFont="1" applyFill="1" applyBorder="1" applyAlignment="1">
      <alignment horizontal="center" vertical="center"/>
    </xf>
    <xf numFmtId="38" fontId="134" fillId="0" borderId="0" xfId="0" applyNumberFormat="1" applyFont="1" applyFill="1" applyBorder="1" applyAlignment="1"/>
    <xf numFmtId="37" fontId="432" fillId="0" borderId="0" xfId="1512" applyNumberFormat="1" applyFont="1" applyFill="1" applyBorder="1" applyAlignment="1">
      <alignment horizontal="right" vertical="center"/>
    </xf>
    <xf numFmtId="38" fontId="18" fillId="0" borderId="21" xfId="0" applyNumberFormat="1" applyFont="1" applyFill="1" applyBorder="1" applyAlignment="1">
      <alignment vertical="center"/>
    </xf>
    <xf numFmtId="37" fontId="134" fillId="0" borderId="0" xfId="0" applyNumberFormat="1" applyFont="1" applyBorder="1" applyAlignment="1">
      <alignment horizontal="right"/>
    </xf>
    <xf numFmtId="38" fontId="18" fillId="0" borderId="64" xfId="1599" applyNumberFormat="1" applyFont="1" applyFill="1" applyBorder="1" applyAlignment="1">
      <alignment vertical="center"/>
    </xf>
    <xf numFmtId="37" fontId="134" fillId="0" borderId="0" xfId="0" applyNumberFormat="1" applyFont="1" applyFill="1" applyBorder="1" applyAlignment="1">
      <alignment horizontal="right"/>
    </xf>
    <xf numFmtId="38" fontId="433" fillId="0" borderId="0" xfId="0" applyNumberFormat="1" applyFont="1" applyBorder="1" applyAlignment="1">
      <alignment horizontal="left" vertical="center"/>
    </xf>
    <xf numFmtId="41" fontId="18" fillId="0" borderId="64" xfId="1512" applyFont="1" applyFill="1" applyBorder="1" applyAlignment="1">
      <alignment vertical="center"/>
    </xf>
    <xf numFmtId="41" fontId="18" fillId="0" borderId="21" xfId="1512" applyFont="1" applyFill="1" applyBorder="1" applyAlignment="1">
      <alignment vertical="center"/>
    </xf>
    <xf numFmtId="184" fontId="18" fillId="44" borderId="23" xfId="2086" applyNumberFormat="1" applyFont="1" applyFill="1" applyBorder="1" applyAlignment="1">
      <alignment vertical="center"/>
    </xf>
    <xf numFmtId="38" fontId="18" fillId="0" borderId="13" xfId="0" applyNumberFormat="1" applyFont="1" applyFill="1" applyBorder="1" applyAlignment="1">
      <alignment horizontal="right"/>
    </xf>
    <xf numFmtId="38" fontId="18" fillId="0" borderId="13" xfId="0" applyNumberFormat="1" applyFont="1" applyFill="1" applyBorder="1" applyAlignment="1">
      <alignment vertical="center"/>
    </xf>
    <xf numFmtId="38" fontId="18" fillId="0" borderId="21" xfId="0" applyNumberFormat="1" applyFont="1" applyFill="1" applyBorder="1" applyAlignment="1">
      <alignment horizontal="right"/>
    </xf>
    <xf numFmtId="184" fontId="18" fillId="44" borderId="1864" xfId="2086" applyNumberFormat="1" applyFont="1" applyFill="1" applyBorder="1" applyAlignment="1">
      <alignment vertical="center"/>
    </xf>
    <xf numFmtId="41" fontId="18" fillId="0" borderId="21" xfId="0" applyNumberFormat="1" applyFont="1" applyFill="1" applyBorder="1" applyAlignment="1"/>
    <xf numFmtId="38" fontId="13" fillId="0" borderId="23" xfId="0" applyNumberFormat="1" applyFont="1" applyBorder="1" applyAlignment="1">
      <alignment vertical="center"/>
    </xf>
    <xf numFmtId="253" fontId="13" fillId="44" borderId="56" xfId="1600" applyNumberFormat="1" applyFont="1" applyFill="1" applyBorder="1" applyAlignment="1">
      <alignment vertical="center"/>
    </xf>
    <xf numFmtId="253" fontId="13" fillId="44" borderId="21" xfId="1600" applyNumberFormat="1" applyFont="1" applyFill="1" applyBorder="1" applyAlignment="1">
      <alignment vertical="center"/>
    </xf>
    <xf numFmtId="41" fontId="38" fillId="0" borderId="21" xfId="1512" applyNumberFormat="1" applyFont="1" applyFill="1" applyBorder="1" applyAlignment="1">
      <alignment horizontal="right" vertical="center"/>
    </xf>
    <xf numFmtId="41" fontId="38" fillId="0" borderId="21" xfId="1512" applyNumberFormat="1" applyFont="1" applyFill="1" applyBorder="1" applyAlignment="1">
      <alignment vertical="center"/>
    </xf>
    <xf numFmtId="38" fontId="176" fillId="4" borderId="0" xfId="0" applyNumberFormat="1" applyFont="1" applyFill="1" applyBorder="1" applyAlignment="1"/>
    <xf numFmtId="41" fontId="34" fillId="0" borderId="21" xfId="1512" applyNumberFormat="1" applyFont="1" applyFill="1" applyBorder="1" applyAlignment="1">
      <alignment horizontal="right" vertical="center"/>
    </xf>
    <xf numFmtId="41" fontId="38" fillId="0" borderId="21" xfId="1375" applyNumberFormat="1" applyFont="1" applyFill="1" applyBorder="1" applyAlignment="1">
      <alignment vertical="center"/>
    </xf>
    <xf numFmtId="41" fontId="34" fillId="0" borderId="21" xfId="1512" applyNumberFormat="1" applyFont="1" applyFill="1" applyBorder="1" applyAlignment="1">
      <alignment vertical="center"/>
    </xf>
    <xf numFmtId="38" fontId="19" fillId="4" borderId="0" xfId="2085" applyFont="1"/>
    <xf numFmtId="0" fontId="436" fillId="0" borderId="0" xfId="0" applyNumberFormat="1" applyFont="1" applyFill="1" applyBorder="1" applyAlignment="1">
      <alignment horizontal="right" vertical="center"/>
    </xf>
    <xf numFmtId="41" fontId="18" fillId="0" borderId="13" xfId="1512" applyFont="1" applyFill="1" applyBorder="1" applyAlignment="1">
      <alignment horizontal="right"/>
    </xf>
    <xf numFmtId="41" fontId="18" fillId="0" borderId="21" xfId="1512" applyFont="1" applyFill="1" applyBorder="1" applyAlignment="1">
      <alignment horizontal="right"/>
    </xf>
    <xf numFmtId="253" fontId="437" fillId="44" borderId="135" xfId="0" applyNumberFormat="1" applyFont="1" applyFill="1" applyBorder="1">
      <alignment vertical="center"/>
    </xf>
    <xf numFmtId="253" fontId="437" fillId="44" borderId="26" xfId="0" applyNumberFormat="1" applyFont="1" applyFill="1" applyBorder="1">
      <alignment vertical="center"/>
    </xf>
    <xf numFmtId="253" fontId="437" fillId="44" borderId="137" xfId="0" applyNumberFormat="1" applyFont="1" applyFill="1" applyBorder="1">
      <alignment vertical="center"/>
    </xf>
    <xf numFmtId="253" fontId="34" fillId="44" borderId="136" xfId="1598" applyNumberFormat="1" applyFont="1" applyFill="1" applyBorder="1" applyAlignment="1">
      <alignment horizontal="right" vertical="center"/>
    </xf>
    <xf numFmtId="253" fontId="34" fillId="44" borderId="21" xfId="1598" applyNumberFormat="1" applyFont="1" applyFill="1" applyBorder="1" applyAlignment="1">
      <alignment horizontal="right" vertical="center"/>
    </xf>
    <xf numFmtId="253" fontId="34" fillId="44" borderId="138" xfId="1598" applyNumberFormat="1" applyFont="1" applyFill="1" applyBorder="1" applyAlignment="1">
      <alignment horizontal="right" vertical="center"/>
    </xf>
    <xf numFmtId="253" fontId="34" fillId="44" borderId="26" xfId="1512" applyNumberFormat="1" applyFont="1" applyFill="1" applyBorder="1" applyAlignment="1">
      <alignment horizontal="right" vertical="center"/>
    </xf>
    <xf numFmtId="253" fontId="34" fillId="44" borderId="139" xfId="1512" applyNumberFormat="1" applyFont="1" applyFill="1" applyBorder="1" applyAlignment="1">
      <alignment horizontal="right" vertical="center"/>
    </xf>
    <xf numFmtId="253" fontId="34" fillId="44" borderId="21" xfId="1512" applyNumberFormat="1" applyFont="1" applyFill="1" applyBorder="1" applyAlignment="1">
      <alignment horizontal="right" vertical="center"/>
    </xf>
    <xf numFmtId="253" fontId="34" fillId="44" borderId="126" xfId="1512" applyNumberFormat="1" applyFont="1" applyFill="1" applyBorder="1" applyAlignment="1">
      <alignment horizontal="right" vertical="center"/>
    </xf>
    <xf numFmtId="190" fontId="34" fillId="44" borderId="25" xfId="2086" applyNumberFormat="1" applyFont="1" applyFill="1" applyBorder="1" applyAlignment="1">
      <alignment horizontal="right" vertical="center"/>
    </xf>
    <xf numFmtId="190" fontId="34" fillId="44" borderId="18" xfId="2086" applyNumberFormat="1" applyFont="1" applyFill="1" applyBorder="1" applyAlignment="1">
      <alignment horizontal="right" vertical="center"/>
    </xf>
    <xf numFmtId="190" fontId="34" fillId="44" borderId="26" xfId="2086" applyNumberFormat="1" applyFont="1" applyFill="1" applyBorder="1" applyAlignment="1">
      <alignment horizontal="right" vertical="center"/>
    </xf>
    <xf numFmtId="190" fontId="34" fillId="44" borderId="21" xfId="2086" applyNumberFormat="1" applyFont="1" applyFill="1" applyBorder="1" applyAlignment="1">
      <alignment horizontal="right" vertical="center"/>
    </xf>
    <xf numFmtId="38" fontId="434" fillId="10" borderId="0" xfId="0" applyNumberFormat="1" applyFont="1" applyFill="1" applyBorder="1" applyAlignment="1">
      <alignment horizontal="right" vertical="center"/>
    </xf>
    <xf numFmtId="38" fontId="438" fillId="10" borderId="0" xfId="0" applyNumberFormat="1" applyFont="1" applyFill="1" applyBorder="1" applyAlignment="1">
      <alignment horizontal="right" vertical="center"/>
    </xf>
    <xf numFmtId="191" fontId="38" fillId="44" borderId="24" xfId="1598" applyNumberFormat="1" applyFont="1" applyFill="1" applyBorder="1" applyAlignment="1">
      <alignment horizontal="right" vertical="center"/>
    </xf>
    <xf numFmtId="191" fontId="38" fillId="44" borderId="28" xfId="2086" applyNumberFormat="1" applyFont="1" applyFill="1" applyBorder="1" applyAlignment="1">
      <alignment horizontal="right" vertical="center"/>
    </xf>
    <xf numFmtId="191" fontId="38" fillId="44" borderId="29" xfId="2086" applyNumberFormat="1" applyFont="1" applyFill="1" applyBorder="1" applyAlignment="1">
      <alignment horizontal="right" vertical="center"/>
    </xf>
    <xf numFmtId="191" fontId="38" fillId="44" borderId="140" xfId="1598" applyNumberFormat="1" applyFont="1" applyFill="1" applyBorder="1" applyAlignment="1">
      <alignment horizontal="right" vertical="center"/>
    </xf>
    <xf numFmtId="191" fontId="38" fillId="44" borderId="158" xfId="1598" applyNumberFormat="1" applyFont="1" applyFill="1" applyBorder="1" applyAlignment="1">
      <alignment horizontal="right" vertical="center"/>
    </xf>
    <xf numFmtId="342" fontId="18" fillId="0" borderId="0" xfId="2086" applyNumberFormat="1" applyFont="1" applyFill="1" applyBorder="1" applyAlignment="1">
      <alignment vertical="center"/>
    </xf>
    <xf numFmtId="41" fontId="18" fillId="0" borderId="21" xfId="3089" applyFont="1" applyFill="1" applyBorder="1" applyAlignment="1">
      <alignment vertical="center"/>
    </xf>
    <xf numFmtId="41" fontId="18" fillId="0" borderId="23" xfId="3089" applyNumberFormat="1" applyFont="1" applyFill="1" applyBorder="1" applyAlignment="1">
      <alignment vertical="center"/>
    </xf>
    <xf numFmtId="41" fontId="18" fillId="0" borderId="23" xfId="3089" applyFont="1" applyFill="1" applyBorder="1" applyAlignment="1">
      <alignment vertical="center"/>
    </xf>
    <xf numFmtId="41" fontId="18" fillId="0" borderId="21" xfId="3089" applyNumberFormat="1" applyFont="1" applyFill="1" applyBorder="1" applyAlignment="1">
      <alignment vertical="center"/>
    </xf>
    <xf numFmtId="188" fontId="18" fillId="0" borderId="23" xfId="3089" applyNumberFormat="1" applyFont="1" applyFill="1" applyBorder="1" applyAlignment="1">
      <alignment vertical="center"/>
    </xf>
    <xf numFmtId="9" fontId="18" fillId="0" borderId="0" xfId="3088" applyFont="1" applyFill="1" applyBorder="1" applyAlignment="1">
      <alignment vertical="center"/>
    </xf>
    <xf numFmtId="41" fontId="18" fillId="0" borderId="0" xfId="3089" applyFont="1" applyFill="1" applyBorder="1" applyAlignment="1">
      <alignment vertical="center"/>
    </xf>
    <xf numFmtId="41" fontId="18" fillId="0" borderId="18" xfId="3089" applyFont="1" applyFill="1" applyBorder="1" applyAlignment="1">
      <alignment vertical="center"/>
    </xf>
    <xf numFmtId="41" fontId="13" fillId="0" borderId="21" xfId="1512" applyFont="1" applyFill="1" applyBorder="1" applyAlignment="1">
      <alignment horizontal="right"/>
    </xf>
    <xf numFmtId="38" fontId="250" fillId="44" borderId="0" xfId="0" applyNumberFormat="1" applyFont="1" applyFill="1" applyBorder="1" applyAlignment="1"/>
    <xf numFmtId="193" fontId="250" fillId="0" borderId="0" xfId="0" applyNumberFormat="1" applyFont="1" applyFill="1" applyBorder="1" applyAlignment="1"/>
    <xf numFmtId="253" fontId="34" fillId="44" borderId="87" xfId="0" applyNumberFormat="1" applyFont="1" applyFill="1" applyBorder="1" applyAlignment="1">
      <alignment horizontal="right" vertical="center"/>
    </xf>
    <xf numFmtId="253" fontId="34" fillId="44" borderId="26" xfId="0" applyNumberFormat="1" applyFont="1" applyFill="1" applyBorder="1" applyAlignment="1">
      <alignment horizontal="right" vertical="center"/>
    </xf>
    <xf numFmtId="253" fontId="34" fillId="0" borderId="87" xfId="0" applyNumberFormat="1" applyFont="1" applyFill="1" applyBorder="1" applyAlignment="1">
      <alignment horizontal="right" vertical="center"/>
    </xf>
    <xf numFmtId="253" fontId="34" fillId="0" borderId="36" xfId="0" applyNumberFormat="1" applyFont="1" applyFill="1" applyBorder="1">
      <alignment vertical="center"/>
    </xf>
    <xf numFmtId="253" fontId="253" fillId="0" borderId="1868" xfId="0" applyNumberFormat="1" applyFont="1" applyFill="1" applyBorder="1" applyAlignment="1">
      <alignment horizontal="right" vertical="center"/>
    </xf>
    <xf numFmtId="9" fontId="253" fillId="0" borderId="1899" xfId="1391" applyFont="1" applyFill="1" applyBorder="1" applyAlignment="1">
      <alignment horizontal="center" vertical="center"/>
    </xf>
    <xf numFmtId="253" fontId="253" fillId="0" borderId="1899" xfId="0" applyNumberFormat="1" applyFont="1" applyFill="1" applyBorder="1">
      <alignment vertical="center"/>
    </xf>
    <xf numFmtId="182" fontId="254" fillId="0" borderId="1899" xfId="1391" applyNumberFormat="1" applyFont="1" applyFill="1" applyBorder="1" applyAlignment="1">
      <alignment horizontal="center" vertical="center"/>
    </xf>
    <xf numFmtId="253" fontId="34" fillId="0" borderId="1868" xfId="0" applyNumberFormat="1" applyFont="1" applyFill="1" applyBorder="1" applyAlignment="1">
      <alignment horizontal="right" vertical="center"/>
    </xf>
    <xf numFmtId="9" fontId="34" fillId="0" borderId="1899" xfId="1391" applyFont="1" applyFill="1" applyBorder="1" applyAlignment="1">
      <alignment horizontal="center" vertical="center"/>
    </xf>
    <xf numFmtId="253" fontId="34" fillId="0" borderId="1899" xfId="0" applyNumberFormat="1" applyFont="1" applyFill="1" applyBorder="1">
      <alignment vertical="center"/>
    </xf>
    <xf numFmtId="182" fontId="38" fillId="0" borderId="1899" xfId="1391" applyNumberFormat="1" applyFont="1" applyFill="1" applyBorder="1" applyAlignment="1">
      <alignment horizontal="center" vertical="center"/>
    </xf>
    <xf numFmtId="253" fontId="254" fillId="0" borderId="1870" xfId="0" applyNumberFormat="1" applyFont="1" applyFill="1" applyBorder="1" applyAlignment="1">
      <alignment horizontal="right" vertical="center"/>
    </xf>
    <xf numFmtId="9" fontId="254" fillId="0" borderId="1900" xfId="1391" applyFont="1" applyFill="1" applyBorder="1" applyAlignment="1">
      <alignment horizontal="center" vertical="center"/>
    </xf>
    <xf numFmtId="253" fontId="253" fillId="0" borderId="1900" xfId="0" applyNumberFormat="1" applyFont="1" applyFill="1" applyBorder="1">
      <alignment vertical="center"/>
    </xf>
    <xf numFmtId="182" fontId="254" fillId="0" borderId="1900" xfId="1391" applyNumberFormat="1" applyFont="1" applyFill="1" applyBorder="1" applyAlignment="1">
      <alignment horizontal="center" vertical="center"/>
    </xf>
    <xf numFmtId="253" fontId="38" fillId="0" borderId="1870" xfId="0" applyNumberFormat="1" applyFont="1" applyFill="1" applyBorder="1" applyAlignment="1">
      <alignment horizontal="right" vertical="center"/>
    </xf>
    <xf numFmtId="9" fontId="38" fillId="0" borderId="1900" xfId="1391" applyFont="1" applyFill="1" applyBorder="1" applyAlignment="1">
      <alignment horizontal="center" vertical="center"/>
    </xf>
    <xf numFmtId="253" fontId="34" fillId="0" borderId="1900" xfId="0" applyNumberFormat="1" applyFont="1" applyFill="1" applyBorder="1">
      <alignment vertical="center"/>
    </xf>
    <xf numFmtId="182" fontId="38" fillId="0" borderId="1900" xfId="1391" applyNumberFormat="1" applyFont="1" applyFill="1" applyBorder="1" applyAlignment="1">
      <alignment horizontal="center" vertical="center"/>
    </xf>
    <xf numFmtId="253" fontId="38" fillId="0" borderId="1900" xfId="0" applyNumberFormat="1" applyFont="1" applyFill="1" applyBorder="1">
      <alignment vertical="center"/>
    </xf>
    <xf numFmtId="38" fontId="18" fillId="44" borderId="18" xfId="0" applyNumberFormat="1" applyFont="1" applyFill="1" applyBorder="1" applyAlignment="1"/>
    <xf numFmtId="38" fontId="18" fillId="44" borderId="86" xfId="1391" applyNumberFormat="1" applyFont="1" applyFill="1" applyBorder="1"/>
    <xf numFmtId="182" fontId="18" fillId="44" borderId="25" xfId="1391" applyNumberFormat="1" applyFont="1" applyFill="1" applyBorder="1"/>
    <xf numFmtId="182" fontId="18" fillId="44" borderId="18" xfId="1391" applyNumberFormat="1" applyFont="1" applyFill="1" applyBorder="1"/>
    <xf numFmtId="38" fontId="246" fillId="46" borderId="1868" xfId="0" applyNumberFormat="1" applyFont="1" applyFill="1" applyBorder="1" applyAlignment="1"/>
    <xf numFmtId="38" fontId="246" fillId="46" borderId="1899" xfId="0" applyNumberFormat="1" applyFont="1" applyFill="1" applyBorder="1" applyAlignment="1"/>
    <xf numFmtId="38" fontId="246" fillId="46" borderId="1899" xfId="1391" applyNumberFormat="1" applyFont="1" applyFill="1" applyBorder="1"/>
    <xf numFmtId="38" fontId="246" fillId="0" borderId="1868" xfId="0" applyNumberFormat="1" applyFont="1" applyFill="1" applyBorder="1" applyAlignment="1"/>
    <xf numFmtId="38" fontId="246" fillId="0" borderId="1899" xfId="0" applyNumberFormat="1" applyFont="1" applyFill="1" applyBorder="1" applyAlignment="1"/>
    <xf numFmtId="38" fontId="246" fillId="0" borderId="1899" xfId="1391" applyNumberFormat="1" applyFont="1" applyFill="1" applyBorder="1"/>
    <xf numFmtId="38" fontId="18" fillId="0" borderId="1868" xfId="0" applyNumberFormat="1" applyFont="1" applyFill="1" applyBorder="1" applyAlignment="1"/>
    <xf numFmtId="38" fontId="18" fillId="0" borderId="1899" xfId="0" applyNumberFormat="1" applyFont="1" applyFill="1" applyBorder="1" applyAlignment="1"/>
    <xf numFmtId="38" fontId="18" fillId="0" borderId="1899" xfId="1391" applyNumberFormat="1" applyFont="1" applyFill="1" applyBorder="1"/>
    <xf numFmtId="10" fontId="246" fillId="46" borderId="1916" xfId="0" applyNumberFormat="1" applyFont="1" applyFill="1" applyBorder="1" applyAlignment="1"/>
    <xf numFmtId="10" fontId="246" fillId="46" borderId="1917" xfId="0" applyNumberFormat="1" applyFont="1" applyFill="1" applyBorder="1" applyAlignment="1"/>
    <xf numFmtId="10" fontId="246" fillId="0" borderId="1916" xfId="0" applyNumberFormat="1" applyFont="1" applyFill="1" applyBorder="1" applyAlignment="1"/>
    <xf numFmtId="10" fontId="246" fillId="0" borderId="1917" xfId="0" applyNumberFormat="1" applyFont="1" applyFill="1" applyBorder="1" applyAlignment="1"/>
    <xf numFmtId="10" fontId="18" fillId="0" borderId="1916" xfId="0" applyNumberFormat="1" applyFont="1" applyFill="1" applyBorder="1" applyAlignment="1"/>
    <xf numFmtId="10" fontId="18" fillId="0" borderId="1917" xfId="0" applyNumberFormat="1" applyFont="1" applyFill="1" applyBorder="1" applyAlignment="1"/>
    <xf numFmtId="38" fontId="18" fillId="44" borderId="90" xfId="0" applyNumberFormat="1" applyFont="1" applyFill="1" applyBorder="1" applyAlignment="1"/>
    <xf numFmtId="38" fontId="18" fillId="44" borderId="86" xfId="0" applyNumberFormat="1" applyFont="1" applyFill="1" applyBorder="1" applyAlignment="1"/>
    <xf numFmtId="182" fontId="246" fillId="46" borderId="1868" xfId="1391" applyNumberFormat="1" applyFont="1" applyFill="1" applyBorder="1"/>
    <xf numFmtId="182" fontId="246" fillId="46" borderId="1899" xfId="1391" applyNumberFormat="1" applyFont="1" applyFill="1" applyBorder="1"/>
    <xf numFmtId="182" fontId="246" fillId="0" borderId="1868" xfId="1391" applyNumberFormat="1" applyFont="1" applyFill="1" applyBorder="1"/>
    <xf numFmtId="182" fontId="246" fillId="0" borderId="1899" xfId="1391" applyNumberFormat="1" applyFont="1" applyFill="1" applyBorder="1"/>
    <xf numFmtId="182" fontId="18" fillId="0" borderId="1868" xfId="1391" applyNumberFormat="1" applyFont="1" applyFill="1" applyBorder="1"/>
    <xf numFmtId="182" fontId="18" fillId="0" borderId="1899" xfId="1391" applyNumberFormat="1" applyFont="1" applyFill="1" applyBorder="1"/>
    <xf numFmtId="38" fontId="18" fillId="0" borderId="86" xfId="0" applyNumberFormat="1" applyFont="1" applyFill="1" applyBorder="1" applyAlignment="1">
      <alignment wrapText="1"/>
    </xf>
    <xf numFmtId="38" fontId="13" fillId="0" borderId="86" xfId="0" applyNumberFormat="1" applyFont="1" applyFill="1" applyBorder="1" applyAlignment="1">
      <alignment wrapText="1"/>
    </xf>
    <xf numFmtId="38" fontId="13" fillId="44" borderId="90" xfId="0" applyNumberFormat="1" applyFont="1" applyFill="1" applyBorder="1" applyAlignment="1"/>
    <xf numFmtId="38" fontId="13" fillId="44" borderId="86" xfId="0" applyNumberFormat="1" applyFont="1" applyFill="1" applyBorder="1" applyAlignment="1"/>
    <xf numFmtId="38" fontId="256" fillId="46" borderId="1868" xfId="0" applyNumberFormat="1" applyFont="1" applyFill="1" applyBorder="1" applyAlignment="1"/>
    <xf numFmtId="38" fontId="256" fillId="46" borderId="1899" xfId="0" applyNumberFormat="1" applyFont="1" applyFill="1" applyBorder="1" applyAlignment="1"/>
    <xf numFmtId="38" fontId="256" fillId="0" borderId="1868" xfId="0" applyNumberFormat="1" applyFont="1" applyFill="1" applyBorder="1" applyAlignment="1"/>
    <xf numFmtId="38" fontId="256" fillId="0" borderId="1899" xfId="0" applyNumberFormat="1" applyFont="1" applyFill="1" applyBorder="1" applyAlignment="1"/>
    <xf numFmtId="38" fontId="13" fillId="0" borderId="1868" xfId="0" applyNumberFormat="1" applyFont="1" applyFill="1" applyBorder="1" applyAlignment="1"/>
    <xf numFmtId="38" fontId="13" fillId="0" borderId="1899" xfId="0" applyNumberFormat="1" applyFont="1" applyFill="1" applyBorder="1" applyAlignment="1"/>
    <xf numFmtId="38" fontId="13" fillId="0" borderId="1899" xfId="0" applyNumberFormat="1" applyFont="1" applyFill="1" applyBorder="1" applyAlignment="1">
      <alignment wrapText="1"/>
    </xf>
    <xf numFmtId="10" fontId="256" fillId="46" borderId="1874" xfId="0" applyNumberFormat="1" applyFont="1" applyFill="1" applyBorder="1" applyAlignment="1"/>
    <xf numFmtId="10" fontId="256" fillId="46" borderId="1875" xfId="0" applyNumberFormat="1" applyFont="1" applyFill="1" applyBorder="1" applyAlignment="1"/>
    <xf numFmtId="10" fontId="256" fillId="0" borderId="1874" xfId="0" applyNumberFormat="1" applyFont="1" applyFill="1" applyBorder="1" applyAlignment="1"/>
    <xf numFmtId="10" fontId="256" fillId="0" borderId="1875" xfId="0" applyNumberFormat="1" applyFont="1" applyFill="1" applyBorder="1" applyAlignment="1"/>
    <xf numFmtId="10" fontId="13" fillId="0" borderId="1874" xfId="0" applyNumberFormat="1" applyFont="1" applyFill="1" applyBorder="1" applyAlignment="1"/>
    <xf numFmtId="10" fontId="13" fillId="0" borderId="1875" xfId="0" applyNumberFormat="1" applyFont="1" applyFill="1" applyBorder="1" applyAlignment="1"/>
    <xf numFmtId="38" fontId="18" fillId="44" borderId="21" xfId="1391" applyNumberFormat="1" applyFont="1" applyFill="1" applyBorder="1"/>
    <xf numFmtId="38" fontId="179" fillId="0" borderId="0" xfId="0" quotePrefix="1" applyNumberFormat="1" applyFont="1" applyFill="1" applyAlignment="1"/>
    <xf numFmtId="38" fontId="202" fillId="0" borderId="0" xfId="2087" applyNumberFormat="1" applyFont="1" applyFill="1" applyAlignment="1" applyProtection="1">
      <alignment horizontal="left" vertical="center" wrapText="1"/>
    </xf>
    <xf numFmtId="38" fontId="9" fillId="0" borderId="0" xfId="2087" applyNumberFormat="1" applyFont="1" applyFill="1" applyAlignment="1" applyProtection="1">
      <alignment vertical="center"/>
    </xf>
    <xf numFmtId="38" fontId="15" fillId="0" borderId="0" xfId="0" applyNumberFormat="1" applyFont="1" applyFill="1" applyAlignment="1"/>
    <xf numFmtId="38" fontId="185" fillId="0" borderId="0" xfId="0" applyNumberFormat="1" applyFont="1" applyFill="1" applyAlignment="1"/>
    <xf numFmtId="38" fontId="185" fillId="0" borderId="0" xfId="2085" applyFont="1" applyFill="1" applyAlignment="1">
      <alignment horizontal="left"/>
    </xf>
    <xf numFmtId="38" fontId="181" fillId="0" borderId="0" xfId="2085" applyFont="1" applyFill="1" applyAlignment="1">
      <alignment wrapText="1"/>
    </xf>
    <xf numFmtId="38" fontId="179" fillId="0" borderId="0" xfId="2087" applyNumberFormat="1" applyFont="1" applyFill="1" applyAlignment="1" applyProtection="1">
      <alignment horizontal="left" vertical="center" wrapText="1"/>
    </xf>
    <xf numFmtId="38" fontId="179" fillId="0" borderId="0" xfId="2087" applyNumberFormat="1" applyFont="1" applyFill="1" applyAlignment="1" applyProtection="1">
      <alignment vertical="center"/>
    </xf>
    <xf numFmtId="38" fontId="177" fillId="0" borderId="0" xfId="2087" applyNumberFormat="1" applyFont="1" applyFill="1" applyAlignment="1" applyProtection="1">
      <alignment horizontal="left" vertical="center" wrapText="1"/>
    </xf>
    <xf numFmtId="38" fontId="211" fillId="0" borderId="0" xfId="2087" applyNumberFormat="1" applyFont="1" applyFill="1" applyAlignment="1" applyProtection="1">
      <alignment horizontal="left" vertical="center" wrapText="1"/>
    </xf>
    <xf numFmtId="38" fontId="180" fillId="0" borderId="0" xfId="2085" applyFont="1" applyFill="1" applyAlignment="1">
      <alignment horizontal="left"/>
    </xf>
    <xf numFmtId="38" fontId="179" fillId="0" borderId="0" xfId="2085" applyFont="1" applyFill="1" applyAlignment="1"/>
    <xf numFmtId="38" fontId="9" fillId="0" borderId="0" xfId="2085" applyFont="1" applyFill="1" applyAlignment="1"/>
    <xf numFmtId="38" fontId="14" fillId="0" borderId="0" xfId="2085" applyFont="1" applyFill="1"/>
    <xf numFmtId="38" fontId="15" fillId="0" borderId="0" xfId="2085" applyFont="1" applyFill="1"/>
    <xf numFmtId="38" fontId="322" fillId="0" borderId="0" xfId="2087" applyNumberFormat="1" applyFont="1" applyFill="1" applyAlignment="1" applyProtection="1"/>
    <xf numFmtId="38" fontId="19" fillId="0" borderId="0" xfId="2085" applyFont="1" applyFill="1"/>
    <xf numFmtId="38" fontId="180" fillId="0" borderId="0" xfId="0" applyNumberFormat="1" applyFont="1" applyFill="1" applyBorder="1" applyAlignment="1"/>
    <xf numFmtId="38" fontId="179" fillId="0" borderId="0" xfId="2087" quotePrefix="1" applyNumberFormat="1" applyFont="1" applyFill="1" applyAlignment="1" applyProtection="1"/>
    <xf numFmtId="38" fontId="177" fillId="0" borderId="0" xfId="2085" applyFont="1" applyFill="1" applyAlignment="1">
      <alignment wrapText="1"/>
    </xf>
    <xf numFmtId="0" fontId="186" fillId="0" borderId="0" xfId="0" applyNumberFormat="1" applyFont="1" applyFill="1" applyBorder="1" applyAlignment="1">
      <alignment vertical="center"/>
    </xf>
    <xf numFmtId="38" fontId="185" fillId="0" borderId="0" xfId="2085" applyFont="1" applyFill="1"/>
    <xf numFmtId="38" fontId="180" fillId="0" borderId="0" xfId="2085" applyFont="1" applyFill="1" applyBorder="1"/>
    <xf numFmtId="38" fontId="179" fillId="0" borderId="0" xfId="2087" applyNumberFormat="1" applyFont="1" applyFill="1" applyAlignment="1" applyProtection="1">
      <alignment wrapText="1"/>
    </xf>
    <xf numFmtId="38" fontId="180" fillId="0" borderId="0" xfId="2085" applyFont="1" applyFill="1" applyBorder="1" applyAlignment="1"/>
    <xf numFmtId="38" fontId="181" fillId="0" borderId="0" xfId="0" quotePrefix="1" applyNumberFormat="1" applyFont="1" applyFill="1" applyAlignment="1">
      <alignment horizontal="right"/>
    </xf>
    <xf numFmtId="38" fontId="179" fillId="0" borderId="0" xfId="2085" applyFont="1" applyFill="1" applyAlignment="1">
      <alignment wrapText="1"/>
    </xf>
    <xf numFmtId="38" fontId="18" fillId="0" borderId="0" xfId="0" applyNumberFormat="1" applyFont="1" applyFill="1" applyAlignment="1">
      <alignment vertical="center"/>
    </xf>
    <xf numFmtId="38" fontId="9" fillId="0" borderId="0" xfId="2087" applyNumberFormat="1" applyFont="1" applyFill="1" applyAlignment="1" applyProtection="1"/>
    <xf numFmtId="38" fontId="181" fillId="0" borderId="0" xfId="2085" applyFont="1" applyFill="1" applyAlignment="1">
      <alignment horizontal="right"/>
    </xf>
    <xf numFmtId="38" fontId="179" fillId="0" borderId="0" xfId="0" applyNumberFormat="1" applyFont="1" applyFill="1" applyAlignment="1"/>
    <xf numFmtId="38" fontId="184" fillId="0" borderId="0" xfId="2085" applyFont="1" applyFill="1"/>
    <xf numFmtId="38" fontId="181" fillId="0" borderId="0" xfId="2085" quotePrefix="1" applyFont="1" applyFill="1" applyAlignment="1">
      <alignment horizontal="right" wrapText="1"/>
    </xf>
    <xf numFmtId="38" fontId="183" fillId="0" borderId="0" xfId="2085" applyFont="1" applyFill="1" applyAlignment="1">
      <alignment wrapText="1"/>
    </xf>
    <xf numFmtId="38" fontId="182" fillId="0" borderId="0" xfId="0" applyNumberFormat="1" applyFont="1" applyFill="1" applyAlignment="1"/>
    <xf numFmtId="38" fontId="19" fillId="0" borderId="0" xfId="0" applyNumberFormat="1" applyFont="1" applyFill="1" applyAlignment="1">
      <alignment horizontal="left" indent="5"/>
    </xf>
    <xf numFmtId="38" fontId="18" fillId="0" borderId="0" xfId="2085" applyFont="1" applyFill="1"/>
    <xf numFmtId="38" fontId="198" fillId="0" borderId="0" xfId="2087" applyNumberFormat="1" applyFont="1" applyFill="1" applyAlignment="1" applyProtection="1"/>
    <xf numFmtId="38" fontId="179" fillId="0" borderId="0" xfId="2085" applyFont="1" applyFill="1" applyAlignment="1">
      <alignment vertical="top"/>
    </xf>
    <xf numFmtId="38" fontId="18" fillId="0" borderId="0" xfId="2085" applyFont="1" applyFill="1" applyAlignment="1"/>
    <xf numFmtId="38" fontId="211" fillId="0" borderId="0" xfId="2087" applyNumberFormat="1" applyFont="1" applyFill="1" applyAlignment="1" applyProtection="1"/>
    <xf numFmtId="38" fontId="180" fillId="0" borderId="0" xfId="2085" applyFont="1" applyFill="1" applyAlignment="1"/>
    <xf numFmtId="38" fontId="180" fillId="0" borderId="0" xfId="2085" applyFont="1" applyFill="1"/>
    <xf numFmtId="38" fontId="181" fillId="0" borderId="0" xfId="2085" quotePrefix="1" applyFont="1" applyFill="1" applyAlignment="1">
      <alignment horizontal="right"/>
    </xf>
    <xf numFmtId="38" fontId="18" fillId="0" borderId="0" xfId="2085" applyFont="1" applyFill="1" applyAlignment="1">
      <alignment horizontal="right"/>
    </xf>
    <xf numFmtId="38" fontId="179" fillId="0" borderId="0" xfId="2087" applyNumberFormat="1" applyFont="1" applyFill="1" applyAlignment="1" applyProtection="1"/>
    <xf numFmtId="38" fontId="180" fillId="0" borderId="0" xfId="0" applyNumberFormat="1" applyFont="1" applyFill="1" applyAlignment="1"/>
    <xf numFmtId="38" fontId="18" fillId="0" borderId="0" xfId="0" applyNumberFormat="1" applyFont="1" applyFill="1" applyAlignment="1"/>
    <xf numFmtId="38" fontId="181" fillId="0" borderId="0" xfId="0" applyNumberFormat="1" applyFont="1" applyFill="1" applyAlignment="1">
      <alignment horizontal="left"/>
    </xf>
    <xf numFmtId="38" fontId="177" fillId="0" borderId="0" xfId="2087" applyNumberFormat="1" applyFont="1" applyFill="1" applyAlignment="1" applyProtection="1"/>
    <xf numFmtId="38" fontId="426" fillId="0" borderId="0" xfId="2085" applyFont="1" applyFill="1"/>
    <xf numFmtId="38" fontId="15" fillId="0" borderId="0" xfId="2085" applyFont="1" applyFill="1" applyAlignment="1">
      <alignment horizontal="left" indent="5"/>
    </xf>
    <xf numFmtId="38" fontId="13" fillId="44" borderId="26" xfId="0" applyNumberFormat="1" applyFont="1" applyFill="1" applyBorder="1" applyAlignment="1"/>
    <xf numFmtId="10" fontId="18" fillId="44" borderId="89" xfId="0" applyNumberFormat="1" applyFont="1" applyFill="1" applyBorder="1" applyAlignment="1"/>
    <xf numFmtId="10" fontId="18" fillId="44" borderId="88" xfId="0" applyNumberFormat="1" applyFont="1" applyFill="1" applyBorder="1" applyAlignment="1"/>
    <xf numFmtId="38" fontId="18" fillId="44" borderId="26" xfId="0" applyNumberFormat="1" applyFont="1" applyFill="1" applyBorder="1" applyAlignment="1"/>
    <xf numFmtId="182" fontId="18" fillId="44" borderId="21" xfId="1391" applyNumberFormat="1" applyFont="1" applyFill="1" applyBorder="1"/>
    <xf numFmtId="182" fontId="18" fillId="44" borderId="26" xfId="1391" applyNumberFormat="1" applyFont="1" applyFill="1" applyBorder="1"/>
    <xf numFmtId="41" fontId="13" fillId="0" borderId="1900" xfId="1520" applyNumberFormat="1" applyFont="1" applyFill="1" applyBorder="1" applyAlignment="1">
      <alignment horizontal="right" vertical="center"/>
    </xf>
    <xf numFmtId="196" fontId="13" fillId="0" borderId="1900" xfId="1520" applyNumberFormat="1" applyFont="1" applyBorder="1" applyAlignment="1">
      <alignment vertical="center"/>
    </xf>
    <xf numFmtId="38" fontId="0" fillId="0" borderId="0" xfId="0" applyNumberFormat="1" applyAlignment="1">
      <alignment horizontal="center"/>
    </xf>
    <xf numFmtId="38" fontId="191" fillId="10" borderId="0" xfId="0" applyNumberFormat="1" applyFont="1" applyFill="1" applyBorder="1" applyAlignment="1">
      <alignment horizontal="left" vertical="center"/>
    </xf>
    <xf numFmtId="38" fontId="35" fillId="0" borderId="18" xfId="0" applyNumberFormat="1" applyFont="1" applyFill="1" applyBorder="1" applyAlignment="1">
      <alignment horizontal="center" vertical="center"/>
    </xf>
    <xf numFmtId="37" fontId="13" fillId="0" borderId="8" xfId="0" applyNumberFormat="1" applyFont="1" applyFill="1" applyBorder="1" applyAlignment="1">
      <alignment horizontal="right" vertical="center" wrapText="1"/>
    </xf>
    <xf numFmtId="37" fontId="13" fillId="0" borderId="51" xfId="0" applyNumberFormat="1" applyFont="1" applyFill="1" applyBorder="1" applyAlignment="1">
      <alignment horizontal="right" vertical="center" wrapText="1"/>
    </xf>
    <xf numFmtId="38" fontId="9" fillId="0" borderId="8" xfId="0" applyNumberFormat="1" applyFont="1" applyFill="1" applyBorder="1" applyAlignment="1">
      <alignment horizontal="center"/>
    </xf>
    <xf numFmtId="38" fontId="9" fillId="0" borderId="51" xfId="0" applyNumberFormat="1" applyFont="1" applyFill="1" applyBorder="1" applyAlignment="1">
      <alignment horizontal="center"/>
    </xf>
    <xf numFmtId="38" fontId="39" fillId="12" borderId="8" xfId="0" applyNumberFormat="1" applyFont="1" applyFill="1" applyBorder="1" applyAlignment="1">
      <alignment horizontal="left" vertical="center" wrapText="1"/>
    </xf>
    <xf numFmtId="38" fontId="39" fillId="12" borderId="51" xfId="0" applyNumberFormat="1" applyFont="1" applyFill="1" applyBorder="1" applyAlignment="1">
      <alignment horizontal="left" vertical="center" wrapText="1"/>
    </xf>
    <xf numFmtId="0" fontId="192" fillId="0" borderId="16" xfId="2087" applyNumberFormat="1" applyFont="1" applyFill="1" applyBorder="1" applyAlignment="1" applyProtection="1">
      <alignment horizontal="left" vertical="center"/>
    </xf>
    <xf numFmtId="38" fontId="194" fillId="0" borderId="0" xfId="0" applyNumberFormat="1" applyFont="1" applyBorder="1" applyAlignment="1">
      <alignment horizontal="left" vertical="center"/>
    </xf>
    <xf numFmtId="177" fontId="35" fillId="0" borderId="18" xfId="0" applyNumberFormat="1" applyFont="1" applyFill="1" applyBorder="1" applyAlignment="1">
      <alignment horizontal="center" vertical="center"/>
    </xf>
    <xf numFmtId="38" fontId="83" fillId="10" borderId="0" xfId="0" applyNumberFormat="1" applyFont="1" applyFill="1" applyBorder="1" applyAlignment="1">
      <alignment horizontal="center" vertical="center"/>
    </xf>
    <xf numFmtId="38" fontId="305" fillId="10" borderId="141" xfId="0" applyNumberFormat="1" applyFont="1" applyFill="1" applyBorder="1" applyAlignment="1">
      <alignment horizontal="center" vertical="center"/>
    </xf>
    <xf numFmtId="38" fontId="83" fillId="10" borderId="96" xfId="0" applyNumberFormat="1" applyFont="1" applyFill="1" applyBorder="1" applyAlignment="1">
      <alignment horizontal="center" vertical="center"/>
    </xf>
    <xf numFmtId="38" fontId="305" fillId="10" borderId="131" xfId="0" applyNumberFormat="1" applyFont="1" applyFill="1" applyBorder="1" applyAlignment="1">
      <alignment horizontal="center" vertical="center"/>
    </xf>
    <xf numFmtId="38" fontId="83" fillId="10" borderId="132" xfId="0" applyNumberFormat="1" applyFont="1" applyFill="1" applyBorder="1" applyAlignment="1">
      <alignment horizontal="center" vertical="center"/>
    </xf>
    <xf numFmtId="38" fontId="10" fillId="12" borderId="21" xfId="0" applyNumberFormat="1" applyFont="1" applyFill="1" applyBorder="1" applyAlignment="1">
      <alignment horizontal="left" vertical="center" indent="1"/>
    </xf>
    <xf numFmtId="38" fontId="10" fillId="12" borderId="21" xfId="0" applyNumberFormat="1" applyFont="1" applyFill="1" applyBorder="1" applyAlignment="1">
      <alignment horizontal="left" indent="1"/>
    </xf>
    <xf numFmtId="38" fontId="39" fillId="12" borderId="21" xfId="0" applyNumberFormat="1" applyFont="1" applyFill="1" applyBorder="1" applyAlignment="1">
      <alignment vertical="center"/>
    </xf>
    <xf numFmtId="38" fontId="164" fillId="12" borderId="21" xfId="0" applyNumberFormat="1" applyFont="1" applyFill="1" applyBorder="1" applyAlignment="1"/>
    <xf numFmtId="38" fontId="13" fillId="12" borderId="93" xfId="0" applyNumberFormat="1" applyFont="1" applyFill="1" applyBorder="1" applyAlignment="1">
      <alignment vertical="center"/>
    </xf>
    <xf numFmtId="38" fontId="18" fillId="12" borderId="93" xfId="0" applyNumberFormat="1" applyFont="1" applyFill="1" applyBorder="1" applyAlignment="1"/>
    <xf numFmtId="38" fontId="10" fillId="12" borderId="21" xfId="0" applyNumberFormat="1" applyFont="1" applyFill="1" applyBorder="1" applyAlignment="1">
      <alignment horizontal="left" vertical="center" wrapText="1" indent="1"/>
    </xf>
    <xf numFmtId="38" fontId="39" fillId="12" borderId="21" xfId="0" applyNumberFormat="1" applyFont="1" applyFill="1" applyBorder="1" applyAlignment="1">
      <alignment horizontal="left" vertical="center" indent="1"/>
    </xf>
    <xf numFmtId="38" fontId="164" fillId="12" borderId="21" xfId="0" applyNumberFormat="1" applyFont="1" applyFill="1" applyBorder="1" applyAlignment="1">
      <alignment horizontal="left" indent="1"/>
    </xf>
    <xf numFmtId="38" fontId="39" fillId="12" borderId="21" xfId="0" applyNumberFormat="1" applyFont="1" applyFill="1" applyBorder="1" applyAlignment="1">
      <alignment horizontal="left" vertical="center"/>
    </xf>
    <xf numFmtId="38" fontId="164" fillId="12" borderId="21" xfId="0" applyNumberFormat="1" applyFont="1" applyFill="1" applyBorder="1" applyAlignment="1">
      <alignment horizontal="left"/>
    </xf>
    <xf numFmtId="0" fontId="192" fillId="0" borderId="22" xfId="2087" applyNumberFormat="1" applyFont="1" applyFill="1" applyBorder="1" applyAlignment="1" applyProtection="1">
      <alignment horizontal="left" vertical="center"/>
    </xf>
    <xf numFmtId="38" fontId="47" fillId="10" borderId="97" xfId="0" applyNumberFormat="1" applyFont="1" applyFill="1" applyBorder="1" applyAlignment="1">
      <alignment horizontal="center" vertical="center" wrapText="1"/>
    </xf>
    <xf numFmtId="38" fontId="32" fillId="10" borderId="97" xfId="0" applyNumberFormat="1" applyFont="1" applyFill="1" applyBorder="1" applyAlignment="1">
      <alignment horizontal="center" vertical="center" wrapText="1"/>
    </xf>
    <xf numFmtId="38" fontId="32" fillId="10" borderId="132" xfId="0" applyNumberFormat="1" applyFont="1" applyFill="1" applyBorder="1" applyAlignment="1">
      <alignment horizontal="center" vertical="center" wrapText="1"/>
    </xf>
    <xf numFmtId="38" fontId="32" fillId="10" borderId="133" xfId="0" applyNumberFormat="1" applyFont="1" applyFill="1" applyBorder="1" applyAlignment="1">
      <alignment horizontal="center" vertical="center" wrapText="1"/>
    </xf>
    <xf numFmtId="38" fontId="47" fillId="10" borderId="98" xfId="0" applyNumberFormat="1" applyFont="1" applyFill="1" applyBorder="1" applyAlignment="1">
      <alignment horizontal="center" vertical="center" wrapText="1"/>
    </xf>
    <xf numFmtId="38" fontId="47" fillId="10" borderId="99" xfId="0" applyNumberFormat="1" applyFont="1" applyFill="1" applyBorder="1" applyAlignment="1">
      <alignment horizontal="center" vertical="center" wrapText="1"/>
    </xf>
    <xf numFmtId="38" fontId="35" fillId="0" borderId="18" xfId="0" applyNumberFormat="1" applyFont="1" applyFill="1" applyBorder="1" applyAlignment="1">
      <alignment horizontal="center" vertical="center" wrapText="1"/>
    </xf>
    <xf numFmtId="38" fontId="204" fillId="10" borderId="98" xfId="0" applyNumberFormat="1" applyFont="1" applyFill="1" applyBorder="1" applyAlignment="1">
      <alignment horizontal="center" vertical="center" wrapText="1"/>
    </xf>
    <xf numFmtId="38" fontId="204" fillId="10" borderId="99" xfId="0" applyNumberFormat="1" applyFont="1" applyFill="1" applyBorder="1" applyAlignment="1">
      <alignment horizontal="center" vertical="center" wrapText="1"/>
    </xf>
    <xf numFmtId="38" fontId="33" fillId="10" borderId="99" xfId="0" applyNumberFormat="1" applyFont="1" applyFill="1" applyBorder="1" applyAlignment="1">
      <alignment horizontal="center" vertical="center" wrapText="1"/>
    </xf>
    <xf numFmtId="38" fontId="204" fillId="10" borderId="97" xfId="0" applyNumberFormat="1" applyFont="1" applyFill="1" applyBorder="1" applyAlignment="1">
      <alignment horizontal="center" vertical="center" wrapText="1"/>
    </xf>
    <xf numFmtId="38" fontId="204" fillId="10" borderId="1906" xfId="0" applyNumberFormat="1" applyFont="1" applyFill="1" applyBorder="1" applyAlignment="1">
      <alignment horizontal="center" vertical="center" wrapText="1"/>
    </xf>
    <xf numFmtId="38" fontId="33" fillId="10" borderId="97" xfId="0" applyNumberFormat="1" applyFont="1" applyFill="1" applyBorder="1" applyAlignment="1">
      <alignment horizontal="center" vertical="center" wrapText="1"/>
    </xf>
    <xf numFmtId="38" fontId="35" fillId="0" borderId="0" xfId="0" applyNumberFormat="1" applyFont="1" applyFill="1" applyBorder="1" applyAlignment="1">
      <alignment horizontal="center" vertical="center" wrapText="1"/>
    </xf>
    <xf numFmtId="0" fontId="33" fillId="0" borderId="0" xfId="0" applyNumberFormat="1" applyFont="1" applyFill="1" applyBorder="1" applyAlignment="1">
      <alignment horizontal="center" vertical="center" wrapText="1"/>
    </xf>
    <xf numFmtId="0" fontId="35" fillId="10" borderId="95" xfId="0" applyNumberFormat="1" applyFont="1" applyFill="1" applyBorder="1" applyAlignment="1">
      <alignment horizontal="center" vertical="center" wrapText="1"/>
    </xf>
    <xf numFmtId="0" fontId="35" fillId="10" borderId="100" xfId="0" applyNumberFormat="1" applyFont="1" applyFill="1" applyBorder="1" applyAlignment="1">
      <alignment horizontal="center" vertical="center" wrapText="1"/>
    </xf>
    <xf numFmtId="0" fontId="83" fillId="10" borderId="95" xfId="0" applyNumberFormat="1" applyFont="1" applyFill="1" applyBorder="1" applyAlignment="1">
      <alignment horizontal="center" vertical="center" wrapText="1"/>
    </xf>
    <xf numFmtId="0" fontId="83" fillId="10" borderId="100" xfId="0" applyNumberFormat="1" applyFont="1" applyFill="1" applyBorder="1" applyAlignment="1">
      <alignment horizontal="center" vertical="center" wrapText="1"/>
    </xf>
    <xf numFmtId="0" fontId="13" fillId="12" borderId="0" xfId="2086" applyFont="1" applyFill="1" applyBorder="1" applyAlignment="1">
      <alignment horizontal="center" vertical="center" wrapText="1"/>
    </xf>
    <xf numFmtId="0" fontId="13" fillId="12" borderId="18" xfId="2086" applyFont="1" applyFill="1" applyBorder="1" applyAlignment="1">
      <alignment horizontal="center" vertical="center" wrapText="1"/>
    </xf>
    <xf numFmtId="0" fontId="26" fillId="4" borderId="0" xfId="2087" applyNumberFormat="1" applyFont="1" applyFill="1" applyBorder="1" applyAlignment="1" applyProtection="1">
      <alignment horizontal="left" vertical="center"/>
    </xf>
    <xf numFmtId="0" fontId="83" fillId="10" borderId="0" xfId="2086" applyFont="1" applyFill="1" applyBorder="1" applyAlignment="1">
      <alignment horizontal="center" vertical="center"/>
    </xf>
    <xf numFmtId="0" fontId="18" fillId="12" borderId="0" xfId="2086" applyFont="1" applyFill="1" applyBorder="1" applyAlignment="1">
      <alignment horizontal="center" vertical="center" wrapText="1"/>
    </xf>
    <xf numFmtId="0" fontId="18" fillId="12" borderId="18" xfId="2086" applyFont="1" applyFill="1" applyBorder="1" applyAlignment="1">
      <alignment horizontal="center" vertical="center" wrapText="1"/>
    </xf>
    <xf numFmtId="38" fontId="35" fillId="10" borderId="18" xfId="0" applyNumberFormat="1" applyFont="1" applyFill="1" applyBorder="1" applyAlignment="1">
      <alignment horizontal="center" vertical="center"/>
    </xf>
    <xf numFmtId="38" fontId="422" fillId="10" borderId="0" xfId="0" applyNumberFormat="1" applyFont="1" applyFill="1" applyBorder="1" applyAlignment="1">
      <alignment horizontal="center" vertical="center"/>
    </xf>
    <xf numFmtId="38" fontId="35" fillId="10" borderId="0" xfId="0" applyNumberFormat="1" applyFont="1" applyFill="1" applyBorder="1" applyAlignment="1">
      <alignment horizontal="center" vertical="center"/>
    </xf>
    <xf numFmtId="38" fontId="67" fillId="12" borderId="101" xfId="0" applyNumberFormat="1" applyFont="1" applyFill="1" applyBorder="1" applyAlignment="1">
      <alignment horizontal="center" vertical="center"/>
    </xf>
    <xf numFmtId="38" fontId="13" fillId="12" borderId="102" xfId="0" applyNumberFormat="1" applyFont="1" applyFill="1" applyBorder="1" applyAlignment="1">
      <alignment horizontal="center" vertical="center"/>
    </xf>
    <xf numFmtId="38" fontId="13" fillId="12" borderId="134" xfId="0" applyNumberFormat="1" applyFont="1" applyFill="1" applyBorder="1" applyAlignment="1">
      <alignment horizontal="center" vertical="center"/>
    </xf>
    <xf numFmtId="38" fontId="13" fillId="12" borderId="101" xfId="0" applyNumberFormat="1" applyFont="1" applyFill="1" applyBorder="1" applyAlignment="1">
      <alignment horizontal="center" vertical="center"/>
    </xf>
    <xf numFmtId="0" fontId="32" fillId="0" borderId="0" xfId="2086" applyFont="1" applyFill="1" applyBorder="1" applyAlignment="1">
      <alignment horizontal="center" vertical="center" wrapText="1"/>
    </xf>
    <xf numFmtId="0" fontId="83" fillId="10" borderId="103" xfId="2086" applyFont="1" applyFill="1" applyBorder="1" applyAlignment="1">
      <alignment horizontal="center" vertical="center" wrapText="1"/>
    </xf>
    <xf numFmtId="0" fontId="83" fillId="10" borderId="0" xfId="2086" applyFont="1" applyFill="1" applyBorder="1" applyAlignment="1">
      <alignment horizontal="center" vertical="center" wrapText="1"/>
    </xf>
    <xf numFmtId="0" fontId="83" fillId="10" borderId="104" xfId="2086" applyFont="1" applyFill="1" applyBorder="1" applyAlignment="1">
      <alignment horizontal="center" vertical="center" wrapText="1"/>
    </xf>
    <xf numFmtId="0" fontId="74" fillId="10" borderId="103" xfId="2086" applyFont="1" applyFill="1" applyBorder="1" applyAlignment="1">
      <alignment horizontal="center" vertical="center" wrapText="1"/>
    </xf>
    <xf numFmtId="0" fontId="74" fillId="10" borderId="0" xfId="2086" applyFont="1" applyFill="1" applyBorder="1" applyAlignment="1">
      <alignment horizontal="center" vertical="center" wrapText="1"/>
    </xf>
    <xf numFmtId="0" fontId="74" fillId="10" borderId="104" xfId="2086" applyFont="1" applyFill="1" applyBorder="1" applyAlignment="1">
      <alignment horizontal="center" vertical="center" wrapText="1"/>
    </xf>
    <xf numFmtId="0" fontId="192" fillId="0" borderId="105" xfId="2087" applyNumberFormat="1" applyFont="1" applyFill="1" applyBorder="1" applyAlignment="1" applyProtection="1">
      <alignment horizontal="left" vertical="center"/>
    </xf>
    <xf numFmtId="0" fontId="196" fillId="0" borderId="105" xfId="0" applyFont="1" applyBorder="1">
      <alignment vertical="center"/>
    </xf>
    <xf numFmtId="0" fontId="83" fillId="10" borderId="132" xfId="2086" applyFont="1" applyFill="1" applyBorder="1" applyAlignment="1">
      <alignment horizontal="center" vertical="center"/>
    </xf>
    <xf numFmtId="0" fontId="305" fillId="10" borderId="132" xfId="2086" applyFont="1" applyFill="1" applyBorder="1" applyAlignment="1">
      <alignment horizontal="center" vertical="center"/>
    </xf>
    <xf numFmtId="0" fontId="48" fillId="10" borderId="0" xfId="2086" applyFont="1" applyFill="1" applyBorder="1" applyAlignment="1">
      <alignment horizontal="center" vertical="center"/>
    </xf>
    <xf numFmtId="0" fontId="48" fillId="10" borderId="75" xfId="2086" applyFont="1" applyFill="1" applyBorder="1" applyAlignment="1">
      <alignment horizontal="center" vertical="center"/>
    </xf>
    <xf numFmtId="0" fontId="48" fillId="10" borderId="74" xfId="2086" applyFont="1" applyFill="1" applyBorder="1" applyAlignment="1">
      <alignment horizontal="center" vertical="center"/>
    </xf>
    <xf numFmtId="0" fontId="24" fillId="4" borderId="0" xfId="2087" applyNumberFormat="1" applyFont="1" applyFill="1" applyBorder="1" applyAlignment="1" applyProtection="1">
      <alignment horizontal="left" vertical="center"/>
    </xf>
    <xf numFmtId="0" fontId="48" fillId="4" borderId="0" xfId="2086" applyFont="1" applyFill="1" applyBorder="1" applyAlignment="1">
      <alignment horizontal="center" vertical="center"/>
    </xf>
    <xf numFmtId="38" fontId="10" fillId="4" borderId="0" xfId="0" applyNumberFormat="1" applyFont="1" applyFill="1" applyBorder="1" applyAlignment="1">
      <alignment horizontal="left" vertical="center"/>
    </xf>
    <xf numFmtId="0" fontId="427" fillId="10" borderId="0" xfId="2086" applyFont="1" applyFill="1" applyBorder="1" applyAlignment="1">
      <alignment horizontal="center" vertical="center"/>
    </xf>
    <xf numFmtId="38" fontId="427" fillId="10" borderId="0" xfId="0" applyNumberFormat="1" applyFont="1" applyFill="1" applyBorder="1" applyAlignment="1">
      <alignment horizontal="center" vertical="center"/>
    </xf>
    <xf numFmtId="38" fontId="32" fillId="10" borderId="103" xfId="0" applyNumberFormat="1" applyFont="1" applyFill="1" applyBorder="1" applyAlignment="1">
      <alignment horizontal="center" vertical="center"/>
    </xf>
    <xf numFmtId="38" fontId="32" fillId="10" borderId="0" xfId="0" applyNumberFormat="1" applyFont="1" applyFill="1" applyBorder="1" applyAlignment="1">
      <alignment horizontal="center" vertical="center"/>
    </xf>
    <xf numFmtId="38" fontId="32" fillId="10" borderId="104" xfId="0" applyNumberFormat="1" applyFont="1" applyFill="1" applyBorder="1" applyAlignment="1">
      <alignment horizontal="center" vertical="center"/>
    </xf>
    <xf numFmtId="38" fontId="11" fillId="12" borderId="106" xfId="0" applyNumberFormat="1" applyFont="1" applyFill="1" applyBorder="1" applyAlignment="1">
      <alignment horizontal="center" vertical="center"/>
    </xf>
    <xf numFmtId="38" fontId="11" fillId="12" borderId="0" xfId="0" applyNumberFormat="1" applyFont="1" applyFill="1" applyBorder="1" applyAlignment="1">
      <alignment horizontal="center" vertical="center"/>
    </xf>
    <xf numFmtId="38" fontId="11" fillId="12" borderId="7" xfId="0" applyNumberFormat="1" applyFont="1" applyFill="1" applyBorder="1" applyAlignment="1">
      <alignment horizontal="center" vertical="center"/>
    </xf>
    <xf numFmtId="38" fontId="39" fillId="12" borderId="106" xfId="0" applyNumberFormat="1" applyFont="1" applyFill="1" applyBorder="1" applyAlignment="1">
      <alignment horizontal="center" vertical="center"/>
    </xf>
    <xf numFmtId="38" fontId="39" fillId="12" borderId="0" xfId="0" applyNumberFormat="1" applyFont="1" applyFill="1" applyBorder="1" applyAlignment="1">
      <alignment horizontal="center" vertical="center"/>
    </xf>
    <xf numFmtId="38" fontId="39" fillId="12" borderId="51" xfId="0" applyNumberFormat="1" applyFont="1" applyFill="1" applyBorder="1" applyAlignment="1">
      <alignment horizontal="center" vertical="center"/>
    </xf>
    <xf numFmtId="38" fontId="11" fillId="12" borderId="13" xfId="0" applyNumberFormat="1" applyFont="1" applyFill="1" applyBorder="1" applyAlignment="1">
      <alignment horizontal="center" vertical="center"/>
    </xf>
    <xf numFmtId="38" fontId="11" fillId="12" borderId="107" xfId="0" applyNumberFormat="1" applyFont="1" applyFill="1" applyBorder="1" applyAlignment="1">
      <alignment horizontal="center" vertical="center"/>
    </xf>
    <xf numFmtId="38" fontId="11" fillId="12" borderId="9" xfId="0" applyNumberFormat="1" applyFont="1" applyFill="1" applyBorder="1" applyAlignment="1">
      <alignment horizontal="center" vertical="center"/>
    </xf>
    <xf numFmtId="38" fontId="11" fillId="12" borderId="108" xfId="0" applyNumberFormat="1" applyFont="1" applyFill="1" applyBorder="1" applyAlignment="1">
      <alignment horizontal="center" vertical="center"/>
    </xf>
    <xf numFmtId="0" fontId="83" fillId="10" borderId="0" xfId="2084" applyFont="1" applyFill="1" applyBorder="1" applyAlignment="1">
      <alignment horizontal="center" vertical="center"/>
    </xf>
    <xf numFmtId="0" fontId="83" fillId="10" borderId="18" xfId="2084" applyFont="1" applyFill="1" applyBorder="1" applyAlignment="1">
      <alignment horizontal="center" vertical="center"/>
    </xf>
    <xf numFmtId="0" fontId="25" fillId="0" borderId="0" xfId="2084" applyFont="1" applyFill="1" applyBorder="1" applyAlignment="1">
      <alignment horizontal="center" vertical="center"/>
    </xf>
    <xf numFmtId="253" fontId="13" fillId="0" borderId="13" xfId="1600" applyNumberFormat="1" applyFont="1" applyFill="1" applyBorder="1" applyAlignment="1">
      <alignment vertical="center" wrapText="1"/>
    </xf>
    <xf numFmtId="253" fontId="13" fillId="0" borderId="109" xfId="1600" applyNumberFormat="1" applyFont="1" applyFill="1" applyBorder="1" applyAlignment="1">
      <alignment vertical="center"/>
    </xf>
    <xf numFmtId="38" fontId="9" fillId="0" borderId="162" xfId="1600" applyNumberFormat="1" applyFont="1" applyFill="1" applyBorder="1" applyAlignment="1">
      <alignment horizontal="center" vertical="center"/>
    </xf>
    <xf numFmtId="38" fontId="9" fillId="0" borderId="163" xfId="1600" applyNumberFormat="1" applyFont="1" applyFill="1" applyBorder="1" applyAlignment="1">
      <alignment horizontal="center" vertical="center"/>
    </xf>
    <xf numFmtId="38" fontId="9" fillId="0" borderId="164" xfId="1600" applyNumberFormat="1" applyFont="1" applyFill="1" applyBorder="1" applyAlignment="1">
      <alignment horizontal="center" vertical="center"/>
    </xf>
    <xf numFmtId="38" fontId="67" fillId="12" borderId="13" xfId="0" applyNumberFormat="1" applyFont="1" applyFill="1" applyBorder="1" applyAlignment="1">
      <alignment horizontal="left" vertical="center"/>
    </xf>
    <xf numFmtId="38" fontId="67" fillId="12" borderId="51" xfId="0" applyNumberFormat="1" applyFont="1" applyFill="1" applyBorder="1" applyAlignment="1">
      <alignment horizontal="left" vertical="center"/>
    </xf>
    <xf numFmtId="253" fontId="13" fillId="0" borderId="13" xfId="1600" applyNumberFormat="1" applyFont="1" applyFill="1" applyBorder="1" applyAlignment="1">
      <alignment vertical="center"/>
    </xf>
    <xf numFmtId="38" fontId="32" fillId="0" borderId="0" xfId="0" applyNumberFormat="1" applyFont="1" applyFill="1" applyBorder="1" applyAlignment="1">
      <alignment horizontal="center" vertical="center"/>
    </xf>
    <xf numFmtId="38" fontId="32" fillId="10" borderId="116" xfId="0" applyNumberFormat="1" applyFont="1" applyFill="1" applyBorder="1" applyAlignment="1">
      <alignment horizontal="center" vertical="center"/>
    </xf>
    <xf numFmtId="38" fontId="32" fillId="10" borderId="115" xfId="0" applyNumberFormat="1" applyFont="1" applyFill="1" applyBorder="1" applyAlignment="1">
      <alignment horizontal="center" vertical="center"/>
    </xf>
    <xf numFmtId="38" fontId="83" fillId="10" borderId="113" xfId="0" applyNumberFormat="1" applyFont="1" applyFill="1" applyBorder="1" applyAlignment="1">
      <alignment horizontal="center" vertical="center"/>
    </xf>
    <xf numFmtId="38" fontId="83" fillId="10" borderId="114" xfId="0" applyNumberFormat="1" applyFont="1" applyFill="1" applyBorder="1" applyAlignment="1">
      <alignment horizontal="center" vertical="center"/>
    </xf>
    <xf numFmtId="38" fontId="83" fillId="10" borderId="111" xfId="0" applyNumberFormat="1" applyFont="1" applyFill="1" applyBorder="1" applyAlignment="1">
      <alignment horizontal="center" vertical="center"/>
    </xf>
    <xf numFmtId="38" fontId="83" fillId="10" borderId="112" xfId="0" applyNumberFormat="1" applyFont="1" applyFill="1" applyBorder="1" applyAlignment="1">
      <alignment horizontal="center" vertical="center"/>
    </xf>
    <xf numFmtId="38" fontId="47" fillId="0" borderId="115" xfId="0" applyNumberFormat="1" applyFont="1" applyFill="1" applyBorder="1" applyAlignment="1">
      <alignment horizontal="center" vertical="center" wrapText="1"/>
    </xf>
    <xf numFmtId="38" fontId="32" fillId="0" borderId="115" xfId="0" applyNumberFormat="1" applyFont="1" applyFill="1" applyBorder="1" applyAlignment="1">
      <alignment horizontal="center" vertical="center"/>
    </xf>
  </cellXfs>
  <cellStyles count="20777">
    <cellStyle name="-" xfId="3361"/>
    <cellStyle name="          _x000d__x000a_386grabber=vga.3gr_x000d__x000a_" xfId="3362"/>
    <cellStyle name="          _x000d__x000a_mouse.drv=lmouse.drv" xfId="3363"/>
    <cellStyle name="          _x000d__x000a_shell=progman.exe_x000d__x000a_m" xfId="3364"/>
    <cellStyle name="_x000a_386grabber=M" xfId="1"/>
    <cellStyle name="_x000a_386grabber=M 2" xfId="4445"/>
    <cellStyle name="_x000a_386grabber=M 3" xfId="3183"/>
    <cellStyle name="#,##0" xfId="3365"/>
    <cellStyle name="#,##0 2" xfId="20438"/>
    <cellStyle name="$" xfId="2"/>
    <cellStyle name="$_db진흥" xfId="3"/>
    <cellStyle name="$_견적2" xfId="4"/>
    <cellStyle name="$_기아" xfId="5"/>
    <cellStyle name="$_기아 2" xfId="4446"/>
    <cellStyle name="$_기아 3" xfId="3186"/>
    <cellStyle name="_x0002_._x0011__x0002_._x001b__x0002_ _x0015_%_x0018__x0001_" xfId="3366"/>
    <cellStyle name="_x0002_._x0011__x0002_._x001b__x0002_ _x0015_%_x0018__x0001_ 2" xfId="3367"/>
    <cellStyle name=".000" xfId="3368"/>
    <cellStyle name="?" xfId="2097"/>
    <cellStyle name="_x001f_?--_x0004_ _x000c__x0009__x0003__x000b__x0001__x000a__x000b__x0002_--_x0008__x0004__x0002__x0002__x0007__x0007__x0007__x0007__x0007__x0007__x0007__x0007__x0007__x0007__x0007__x0007__x0007__x0007__x0002_-_x0004_ _x000c__x0009__x0003__x000b__x0001__x000a__x000b__x0002_--_x0008__x0002_" xfId="3369"/>
    <cellStyle name="??" xfId="2098"/>
    <cellStyle name="?? [0.00]_pr" xfId="6"/>
    <cellStyle name="??&amp;" xfId="2099"/>
    <cellStyle name="??&amp;O" xfId="2100"/>
    <cellStyle name="??&amp;O?" xfId="2101"/>
    <cellStyle name="??&amp;O?&amp;" xfId="2102"/>
    <cellStyle name="??&amp;O?&amp;H" xfId="2103"/>
    <cellStyle name="??&amp;O?&amp;H?" xfId="2104"/>
    <cellStyle name="??&amp;O?&amp;H?_x0008_" xfId="2105"/>
    <cellStyle name="??&amp;O?&amp;H?_x0008__x000f_" xfId="2106"/>
    <cellStyle name="??&amp;O?&amp;H?_x0008__x000f__x0007_" xfId="2107"/>
    <cellStyle name="??&amp;O?&amp;H?_x0008__x000f_ 2" xfId="2108"/>
    <cellStyle name="??&amp;O?&amp;H?_x0008__x000f_ 3" xfId="2109"/>
    <cellStyle name="??&amp;O?&amp;H?_x0008__x000f_ 4" xfId="2110"/>
    <cellStyle name="??&amp;O?&amp;H?_x0008__x000f_ 5" xfId="2111"/>
    <cellStyle name="??&amp;O?&amp;H?_x0008__x000f_ 6" xfId="2112"/>
    <cellStyle name="??&amp;O?&amp;H?_x0008__x000f_ 7" xfId="19354"/>
    <cellStyle name="??&amp;O?&amp;H?_x0008_?" xfId="2113"/>
    <cellStyle name="??&amp;O?&amp;H?_x0008__x000f__x0007_?" xfId="2114"/>
    <cellStyle name="??&amp;O?&amp;H?_x0008__x000f__x0007_?_x0007__x0001__x0001_" xfId="7"/>
    <cellStyle name="??&amp;O?&amp;H?_x0008__x000f__x0007_?_x0007__x0001__x0001_ 2" xfId="4447"/>
    <cellStyle name="??&amp;O?&amp;H?_x0008__x000f__x0007_?_x0007__x0001__x0001_ 3" xfId="3187"/>
    <cellStyle name="??&amp;O?&amp;H?_x0008_??" xfId="2115"/>
    <cellStyle name="??&amp;O?&amp;H?_x0008_??_x0007_" xfId="2116"/>
    <cellStyle name="??&amp;O?&amp;H?_x0008_??_x0007__x0001_" xfId="2117"/>
    <cellStyle name="??&amp;O?&amp;H?_x0008_??_x0007__x0001__x0001_" xfId="8"/>
    <cellStyle name="??&amp;O?&amp;H?_x0008_??_x0007__x0001__x0001_ 10" xfId="5313"/>
    <cellStyle name="??&amp;O?&amp;H?_x0008_?? 2" xfId="2118"/>
    <cellStyle name="??&amp;O?&amp;H?_x0008_??_x0007__x0001__x0001_ 2" xfId="4448"/>
    <cellStyle name="??&amp;O?&amp;H?_x0008_?? 3" xfId="2119"/>
    <cellStyle name="??&amp;O?&amp;H?_x0008_??_x0007__x0001__x0001_ 3" xfId="3188"/>
    <cellStyle name="??&amp;O?&amp;H?_x0008_?? 4" xfId="2120"/>
    <cellStyle name="??&amp;O?&amp;H?_x0008_??_x0007__x0001__x0001_ 4" xfId="3337"/>
    <cellStyle name="??&amp;O?&amp;H?_x0008_?? 5" xfId="2121"/>
    <cellStyle name="??&amp;O?&amp;H?_x0008_??_x0007__x0001__x0001_ 5" xfId="5465"/>
    <cellStyle name="??&amp;O?&amp;H?_x0008_?? 6" xfId="2122"/>
    <cellStyle name="??&amp;O?&amp;H?_x0008_??_x0007__x0001__x0001_ 6" xfId="4586"/>
    <cellStyle name="??&amp;O?&amp;H?_x0008_?? 7" xfId="19355"/>
    <cellStyle name="??&amp;O?&amp;H?_x0008_??_x0007__x0001__x0001_ 7" xfId="4692"/>
    <cellStyle name="??&amp;O?&amp;H?_x0008_??_x0007__x0001__x0001_ 8" xfId="5034"/>
    <cellStyle name="??&amp;O?&amp;H?_x0008_??_x0007__x0001__x0001_ 9" xfId="5419"/>
    <cellStyle name="??&amp;O?&amp;H?_x0008__(작업파일)_상세명세_0901" xfId="2123"/>
    <cellStyle name="??&amp;O?&amp;H?_x0008__x000f__(작업파일)_상세명세_0901" xfId="2124"/>
    <cellStyle name="??&amp;O?&amp;H?_x0008__(작업파일)_상세명세_0901_1" xfId="2125"/>
    <cellStyle name="??&amp;O?&amp;H?_x0008_x_x000b_P_x000c__x0007__x0001__x0001_" xfId="2126"/>
    <cellStyle name="??&amp;O_(작업파일)_상세명세_0901" xfId="2127"/>
    <cellStyle name="??&amp;O龡&amp;H?_x0008__x000f__x0007_?_x0007__x0001__x0001_" xfId="3371"/>
    <cellStyle name="???­" xfId="9"/>
    <cellStyle name="???­ [0]" xfId="10"/>
    <cellStyle name="?????_VERA" xfId="2128"/>
    <cellStyle name="????_????bal" xfId="11"/>
    <cellStyle name="???­_????¿?" xfId="2129"/>
    <cellStyle name="???ø" xfId="12"/>
    <cellStyle name="??_#01 Akaska1" xfId="3373"/>
    <cellStyle name="?_x000f__x0001_?잡_x0002_" xfId="3374"/>
    <cellStyle name="?þ¸¶" xfId="13"/>
    <cellStyle name="?þ¸¶ [0]" xfId="14"/>
    <cellStyle name="?Þ¸¶_????¿?" xfId="2130"/>
    <cellStyle name="?霖_?寇bal" xfId="15"/>
    <cellStyle name="?핺_CASH FLOW " xfId="16"/>
    <cellStyle name="]_^[꺞_x0008_?" xfId="3375"/>
    <cellStyle name="_  우리F&amp;I의 워크시트" xfId="3376"/>
    <cellStyle name="_ 우리F&amp;I 연결 검토의 워크시트" xfId="3378"/>
    <cellStyle name="_ 우리자산운용 정산표 검토의 워크시트" xfId="3377"/>
    <cellStyle name="_(03년11월)업무용동산 감가상각비 총괄명세" xfId="3379"/>
    <cellStyle name="_(03년12월)업무용동산 감가상각비 총괄명세" xfId="3380"/>
    <cellStyle name="_(03년6월)업무용동산 감가상각비 총괄명세(1)" xfId="3381"/>
    <cellStyle name="_(03년9월)업무용동산 감가상각비 총괄명세(1)" xfId="3382"/>
    <cellStyle name="_(04년1월)업무용동산 감가상각비 총괄명세" xfId="3383"/>
    <cellStyle name="_(04년2월)업무용동산 감가상각비 총괄명세" xfId="3384"/>
    <cellStyle name="_(04년9월)업무용동산 감가상각비 총괄명세(1)" xfId="3385"/>
    <cellStyle name="_(05년03월)업무용동산 감가상각비 총괄명세(1)" xfId="3386"/>
    <cellStyle name="_(05년05월)업무용동산 감가상각비 총괄명세_우리신용정보반영전" xfId="3387"/>
    <cellStyle name="_(05년07월)업무용동산 감가상각비 총괄명세" xfId="3388"/>
    <cellStyle name="_(05년08월)업무용동산 감가상각비 총괄명세(1)" xfId="3389"/>
    <cellStyle name="_(05년09월)업무용동산 감가상각비 총괄명세(1)" xfId="3390"/>
    <cellStyle name="_(05년10월)업무용동산 감가상각비 총괄명세" xfId="3391"/>
    <cellStyle name="_(07-07-19)1사분기 영업실적(잠정) 자료제출요구서(양식-일반)(1)" xfId="17"/>
    <cellStyle name="_(2005년11월말) 인수자산_감가상각누계액명세" xfId="3392"/>
    <cellStyle name="_(2005년12월말) 인수자산_감가상각누계액명세" xfId="3393"/>
    <cellStyle name="_(2006년02월말) 인수자산_감가상각누계액명세" xfId="3394"/>
    <cellStyle name="_(2006년03월말) 인수자산_감가상각누계액명세" xfId="3395"/>
    <cellStyle name="_(2006년04월말) 인수자산_감가상각누계액명세" xfId="3396"/>
    <cellStyle name="_(2006년05월말) 인수자산_감가상각누계액명세" xfId="3397"/>
    <cellStyle name="_(2006년06월말) 인수자산_감가상각누계액명세" xfId="3398"/>
    <cellStyle name="_(2006년07월말) 인수자산_감가상각누계액명세" xfId="3399"/>
    <cellStyle name="_(2006년08월말) 인수자산_감가상각누계액명세" xfId="3400"/>
    <cellStyle name="_(2006년09월말) 인수자산_감가상각누계액명세" xfId="3401"/>
    <cellStyle name="_(2006년10월말) 인수자산_감가상각누계액명세" xfId="3402"/>
    <cellStyle name="_(2006년11월말) 인수자산_감가상각누계액명세" xfId="3403"/>
    <cellStyle name="_(2006년12월말) 인수자산_감가상각누계액명세" xfId="3404"/>
    <cellStyle name="_(2007년04월말) 인수자산_감가상각누계액명세" xfId="3405"/>
    <cellStyle name="_(2007년05월말) 인수자산_감가상각누계액명세" xfId="3406"/>
    <cellStyle name="_(2007년06월말) 인수자산_감가상각누계액명세" xfId="3407"/>
    <cellStyle name="_(2007년07월말) 인수자산_감가상각누계액명세" xfId="3408"/>
    <cellStyle name="_(2007년08월말) 인수자산_감가상각누계액명세" xfId="3409"/>
    <cellStyle name="_(2007년09월말) 인수자산_감가상각누계액명세" xfId="3410"/>
    <cellStyle name="_(2007년11월말) 인수자산_감가상각누계액명세" xfId="3411"/>
    <cellStyle name="_(2007년12월말) 인수자산_감가상각누계액명세" xfId="3412"/>
    <cellStyle name="_(C) 5200.300  원화채권 Lead의 워크시트" xfId="2131"/>
    <cellStyle name="_(경남은행)장비지원 및 기타서비스(1월)" xfId="3413"/>
    <cellStyle name="_(권효정)파생상품내부거래조정_0806_ver3" xfId="3414"/>
    <cellStyle name="_(권효정)파생상품내부거래조정0803" xfId="3415"/>
    <cellStyle name="_(작업파일)_상세명세_0901" xfId="2132"/>
    <cellStyle name="_(작업파일)_상세명세_0901_1" xfId="2133"/>
    <cellStyle name="_(작업파일)_상세명세_0901_1101 부실검사의뢰명세(공통업무개발부 고호준)" xfId="2134"/>
    <cellStyle name="_(작업파일)상세명세_0804" xfId="2135"/>
    <cellStyle name="_-* #,##0_-;-* #,##0_-;_-* &quot;-&quot;_-;_-@_-" xfId="3416"/>
    <cellStyle name="_-* #,##0_-;-* #,##0_-;_-* &quot;-&quot;_-;_-@_- 2" xfId="20402"/>
    <cellStyle name="_~4747474" xfId="2136"/>
    <cellStyle name="_~4747474_1" xfId="2137"/>
    <cellStyle name="_~MF3326" xfId="18"/>
    <cellStyle name="_~MF3326_1" xfId="19"/>
    <cellStyle name="_~MF3326_2" xfId="20"/>
    <cellStyle name="_~MF3326_3" xfId="21"/>
    <cellStyle name="_~MF3326_4" xfId="22"/>
    <cellStyle name="_~MF3326_5" xfId="23"/>
    <cellStyle name="_&lt;32&gt;" xfId="2138"/>
    <cellStyle name="_00 개정내용(종합)(2400~2500)(개정)" xfId="24"/>
    <cellStyle name="_00경비" xfId="3417"/>
    <cellStyle name="_00년 반기지분법" xfId="3418"/>
    <cellStyle name="_01매출채권" xfId="3419"/>
    <cellStyle name="_030820 Final 확정업무보고서(2003.2분기)" xfId="25"/>
    <cellStyle name="_030820 Final 확정업무보고서(2003.2분기) 2" xfId="4449"/>
    <cellStyle name="_030820 Final 확정업무보고서(2003.2분기) 3" xfId="3189"/>
    <cellStyle name="_04)매출채권-환산추가할것" xfId="3420"/>
    <cellStyle name="_0402월-IT투입인력현황" xfId="3421"/>
    <cellStyle name="_0407(전산기기설치총괄표(0403-0405)샘플" xfId="3422"/>
    <cellStyle name="_04매출채권" xfId="3423"/>
    <cellStyle name="_06_SFG_계정별 ASSIGN_0601218_v01" xfId="3424"/>
    <cellStyle name="_06년08월재고금액-OEM" xfId="3425"/>
    <cellStyle name="_0706OC조서_김갑제" xfId="2139"/>
    <cellStyle name="_0715(7월 단말기 제출건 242대)" xfId="3426"/>
    <cellStyle name="_0724 대손상각 최종명세(발표용)70704현재" xfId="2140"/>
    <cellStyle name="_07년 8월 OC 조서_손정남2_0809수정" xfId="2141"/>
    <cellStyle name="_0823 우리금융 (8-11)" xfId="3427"/>
    <cellStyle name="_10000 내부거래최종집계" xfId="3428"/>
    <cellStyle name="_10020 파생상품내부거래조정_0806_최종" xfId="3429"/>
    <cellStyle name="_10020 파생상품내부거래조정_0809_1017" xfId="3430"/>
    <cellStyle name="_10020 파생상품내부거래조정_0812_0120" xfId="3431"/>
    <cellStyle name="_10월 매출차 분석(경영계획VS 실적)" xfId="3432"/>
    <cellStyle name="_10월 속보 및 1112월 실행계획(최최종041019)" xfId="3433"/>
    <cellStyle name="_10월IT투입인력현황(1)" xfId="3436"/>
    <cellStyle name="_10월-감가상각비청구" xfId="3434"/>
    <cellStyle name="_10월재료비분석" xfId="3435"/>
    <cellStyle name="_11월 중소형 생산 출하 현황 (1102)_1006" xfId="3437"/>
    <cellStyle name="_11월IT투입인력현황ver2(1).0(9일)" xfId="3438"/>
    <cellStyle name="_12월-IT투입인력현황(1)" xfId="3439"/>
    <cellStyle name="_175기3분기주석(통합은행)" xfId="26"/>
    <cellStyle name="_175기주석(양식)" xfId="27"/>
    <cellStyle name="_2003 6월 재무제표(4)" xfId="2142"/>
    <cellStyle name="_2003.3_4분기_경영관리팀_82~83_제출_현호씨" xfId="28"/>
    <cellStyle name="_2003.3_4분기_경영관리팀_82~83_제출_현호씨 2" xfId="4450"/>
    <cellStyle name="_2003.3_4분기_경영관리팀_82~83_제출_현호씨 3" xfId="3190"/>
    <cellStyle name="_2003.3_4분기_경영관리팀_할부금융,비용" xfId="29"/>
    <cellStyle name="_2003.3_4분기_경영관리팀_할부금융,비용 2" xfId="4451"/>
    <cellStyle name="_2003.3_4분기_경영관리팀_할부금융,비용 3" xfId="3191"/>
    <cellStyle name="_2003.4_4분기_경영관리팀(김기배대리)" xfId="30"/>
    <cellStyle name="_2003.4_4분기_경영관리팀(김기배대리) 2" xfId="4452"/>
    <cellStyle name="_2003.4_4분기_경영관리팀(김기배대리) 3" xfId="3192"/>
    <cellStyle name="_2003.4_4분기_경영관리팀(김기배대리)_20040316" xfId="31"/>
    <cellStyle name="_2003.4_4분기_경영관리팀(김기배대리)_20040316 2" xfId="4453"/>
    <cellStyle name="_2003.4_4분기_경영관리팀(김기배대리)_20040316 3" xfId="3193"/>
    <cellStyle name="_2003_10월까지의 투자자산 상각비(상세내역)" xfId="3441"/>
    <cellStyle name="_200309효성PBPR(70대)" xfId="3442"/>
    <cellStyle name="_200401-IT투입인력현황" xfId="3444"/>
    <cellStyle name="_200401-감가상각비청구" xfId="3443"/>
    <cellStyle name="_2004-4(결산)" xfId="3445"/>
    <cellStyle name="_2004-5(결산)-회계팀" xfId="3446"/>
    <cellStyle name="_2004-6(결산)_감사중" xfId="3447"/>
    <cellStyle name="_2004-9(결산)_감사후" xfId="3448"/>
    <cellStyle name="_2004년2월4일청구분-자본예산(1)" xfId="3449"/>
    <cellStyle name="_2004년도월별주요재무비율(서혁진 NIM 수정 ABS반영)" xfId="3450"/>
    <cellStyle name="_200510서비스대가청구자료(집계표)_10월분" xfId="3451"/>
    <cellStyle name="_200511_우리은행 IT서비스 청구집계표(051201)" xfId="3452"/>
    <cellStyle name="_2005년 10월 서비스대가 청구 자료(10월_수정_051125_최종)" xfId="3453"/>
    <cellStyle name="_2006.3월-5(감사후)" xfId="3454"/>
    <cellStyle name="_2006.6월-6(회계감사후,최종)" xfId="3455"/>
    <cellStyle name="_2006H020_1018A견적(탕정)" xfId="3457"/>
    <cellStyle name="_2006년 1월분 서비스대가 청구 집계표1" xfId="3456"/>
    <cellStyle name="_2006년 8월 OC 조서_이정석." xfId="2143"/>
    <cellStyle name="_200701수정BS말잔-5" xfId="2144"/>
    <cellStyle name="_200703수정은행BS말잔(3)" xfId="2145"/>
    <cellStyle name="_200703수정은행BS말잔(6)" xfId="2146"/>
    <cellStyle name="_200703수정은행IS(3)" xfId="2147"/>
    <cellStyle name="_200703수정은행IS(6)" xfId="2148"/>
    <cellStyle name="_200706수정은행BS말잔(V-4)" xfId="2149"/>
    <cellStyle name="_200706수정은행IS(V-3)" xfId="2150"/>
    <cellStyle name="_200706수정은행IS(V-4)" xfId="2151"/>
    <cellStyle name="_200706수정은행IS(V-7)" xfId="2152"/>
    <cellStyle name="_20070920-OC자료(자금팀)_SME연체자료" xfId="2153"/>
    <cellStyle name="_200711수정은행BS기평(V-1)" xfId="3462"/>
    <cellStyle name="_200711수정은행IS(V-1)" xfId="3463"/>
    <cellStyle name="_2008년03월누계원재료" xfId="3464"/>
    <cellStyle name="_2008년3월원재료" xfId="3465"/>
    <cellStyle name="_2261 광주은행 정산표 20060331" xfId="3466"/>
    <cellStyle name="_2261_10 F-123_form_liki" xfId="3467"/>
    <cellStyle name="_2261_11 F-123 Woori SBAMC_3Q" xfId="3468"/>
    <cellStyle name="_2261_광주은행_정산표_20060331-2" xfId="3469"/>
    <cellStyle name="_2264 2006 3분기 CF검토조서_이승재" xfId="3470"/>
    <cellStyle name="_2264 현금정산표 조서_동메" xfId="3471"/>
    <cellStyle name="_2320 우리에프앤아이 정산표 063Q" xfId="3472"/>
    <cellStyle name="_2라_자산건전성(051223)" xfId="32"/>
    <cellStyle name="_2마_수익성(061222)" xfId="33"/>
    <cellStyle name="_2월 정규직 인건비 데이터_TIS본부" xfId="3473"/>
    <cellStyle name="_3200매출채권" xfId="3474"/>
    <cellStyle name="_5210 매도가능증권(3분기)" xfId="3475"/>
    <cellStyle name="_5210 매도가능증권-06" xfId="3476"/>
    <cellStyle name="_5220 WFH Equity method_200809_v5-1(주석)" xfId="3479"/>
    <cellStyle name="_5220 만기보유증권(3분기)" xfId="3477"/>
    <cellStyle name="_5220 만기보유증권-06" xfId="3478"/>
    <cellStyle name="_6월 결산" xfId="3480"/>
    <cellStyle name="_6월 결산_03월결산" xfId="3481"/>
    <cellStyle name="_6월 결산_12월 결산-06년-v4" xfId="3482"/>
    <cellStyle name="_6월 결산_12월결산-회사제시" xfId="3483"/>
    <cellStyle name="_6월 결산_2212 회사제시 결산자료-제시의 워크시트" xfId="3484"/>
    <cellStyle name="_6월 결산_6401 법인세비용_05" xfId="3485"/>
    <cellStyle name="_6월 결산_6401 법인세비용_05의 워크시트" xfId="3486"/>
    <cellStyle name="_6월 결산_Woori F&amp;I - FY2005- TR Working File" xfId="3488"/>
    <cellStyle name="_6월 결산_법인세비용_06" xfId="3487"/>
    <cellStyle name="_6월 결산-final" xfId="3489"/>
    <cellStyle name="_6월 결산-final_03월결산" xfId="3490"/>
    <cellStyle name="_6월 결산-final_12월 결산-06년-v4" xfId="3491"/>
    <cellStyle name="_6월 결산-final_12월결산-회사제시" xfId="3492"/>
    <cellStyle name="_6월 결산-final_2212 회사제시 결산자료-제시의 워크시트" xfId="3493"/>
    <cellStyle name="_6월 결산-final_6401 법인세비용_05" xfId="3494"/>
    <cellStyle name="_6월 결산-final_6401 법인세비용_05의 워크시트" xfId="3495"/>
    <cellStyle name="_6월 결산-final_Woori F&amp;I - FY2005- TR Working File" xfId="3497"/>
    <cellStyle name="_6월 결산-final_법인세비용_06" xfId="3496"/>
    <cellStyle name="_6월-공통비용배분" xfId="3498"/>
    <cellStyle name="_6월자산건전성분류(최종)8월26일s" xfId="34"/>
    <cellStyle name="_6월자산건전성분류(최종)8월26일s 2" xfId="4454"/>
    <cellStyle name="_6월자산건전성분류(최종)8월26일s 3" xfId="3194"/>
    <cellStyle name="_6월자산건전성분류_최종" xfId="35"/>
    <cellStyle name="_6월자산건전성분류_최종 2" xfId="4455"/>
    <cellStyle name="_6월자산건전성분류_최종 3" xfId="3195"/>
    <cellStyle name="_7월-공통비용자료(1)" xfId="3499"/>
    <cellStyle name="_7월누적투자" xfId="36"/>
    <cellStyle name="_7월누적투자 2" xfId="4456"/>
    <cellStyle name="_7월누적투자 3" xfId="3196"/>
    <cellStyle name="_8월-공통비용자료" xfId="3500"/>
    <cellStyle name="_9210 2005년기말 경남은행 연결정산표검토" xfId="3501"/>
    <cellStyle name="_9370 F&amp;I 연결 package 검토" xfId="3502"/>
    <cellStyle name="_9382 우리자산운용 연결Package 검토 2006_1Q의 워크시트" xfId="3503"/>
    <cellStyle name="_9500 우리F&amp;I 연결 package 검토" xfId="3504"/>
    <cellStyle name="_9510 우리 F&amp;I 연결조정분개의 워크시트" xfId="3505"/>
    <cellStyle name="_'99상반기경영개선활동결과(게시용)" xfId="3506"/>
    <cellStyle name="_9월 매출차 분석(8월실적VS9월 실적)" xfId="3507"/>
    <cellStyle name="_9월 매출차 분석(경영계획VS 실적)" xfId="3508"/>
    <cellStyle name="_9월IT투입인력현황(1)" xfId="3510"/>
    <cellStyle name="_9월-공통비용자료(1)" xfId="3509"/>
    <cellStyle name="_A 3.4 Review on final analysis" xfId="3662"/>
    <cellStyle name="_A 3.4 Review on final analysis 2" xfId="4560"/>
    <cellStyle name="_A 3.4 Review on final analysis 3" xfId="5676"/>
    <cellStyle name="_ABS" xfId="2154"/>
    <cellStyle name="_abs우리모아1차(6월)" xfId="2155"/>
    <cellStyle name="_AMC_0603" xfId="3664"/>
    <cellStyle name="_b2402-shb-0609-총괄(1)" xfId="37"/>
    <cellStyle name="_B2403F5(0606)_060710" xfId="38"/>
    <cellStyle name="_B2403F5(0606)_060710(최종)" xfId="39"/>
    <cellStyle name="_B2403F5(0610)_061115" xfId="40"/>
    <cellStyle name="_B2506(구조흥)200609" xfId="41"/>
    <cellStyle name="_B2601-자산부채만기구조(리스크관리팀김지일과장)" xfId="2156"/>
    <cellStyle name="_Book1" xfId="42"/>
    <cellStyle name="_Column1" xfId="3665"/>
    <cellStyle name="_Column1_~2807088" xfId="3666"/>
    <cellStyle name="_Column1_1Large_TP" xfId="3667"/>
    <cellStyle name="_Column1_32_CRN_BUp_FlatTP&amp;2nRound" xfId="3668"/>
    <cellStyle name="_Column1_BP_Form_data" xfId="3669"/>
    <cellStyle name="_Column1_crn제출_value" xfId="3670"/>
    <cellStyle name="_Column1_Equity_2003yrs plan_CEO4" xfId="3671"/>
    <cellStyle name="_Column1_Int_analysis" xfId="3672"/>
    <cellStyle name="_Column1_ISBS" xfId="3673"/>
    <cellStyle name="_Column1_ISBS_plan" xfId="3674"/>
    <cellStyle name="_Column1_Loan_Classification" xfId="3675"/>
    <cellStyle name="_Column1_Plan(20021105근거)_Detail" xfId="3676"/>
    <cellStyle name="_Column1_Sep_BOD2002" xfId="3677"/>
    <cellStyle name="_Column1_Sep_BOD2002_backup" xfId="3678"/>
    <cellStyle name="_Column1_Y04Mth_ plan_S&amp;P" xfId="3679"/>
    <cellStyle name="_Column1_Z-1.3Q.BOD.2002-Draft(1)" xfId="3680"/>
    <cellStyle name="_Column2" xfId="3681"/>
    <cellStyle name="_Column2_~2807088" xfId="3682"/>
    <cellStyle name="_Column2_1Large_TP" xfId="3683"/>
    <cellStyle name="_Column2_32_CRN_BUp_FlatTP&amp;2nRound" xfId="3684"/>
    <cellStyle name="_Column2_BP_Form_data" xfId="3685"/>
    <cellStyle name="_Column2_crn제출_value" xfId="3686"/>
    <cellStyle name="_Column2_Equity_2003yrs plan_CEO4" xfId="3687"/>
    <cellStyle name="_Column2_Int_analysis" xfId="3688"/>
    <cellStyle name="_Column2_ISBS" xfId="3689"/>
    <cellStyle name="_Column2_ISBS_plan" xfId="3690"/>
    <cellStyle name="_Column2_Loan_Classification" xfId="3691"/>
    <cellStyle name="_Column2_Plan(20021105근거)_Detail" xfId="3692"/>
    <cellStyle name="_Column2_Sep_BOD2002" xfId="3693"/>
    <cellStyle name="_Column2_Sep_BOD2002_backup" xfId="3694"/>
    <cellStyle name="_Column2_Y04Mth_ plan_S&amp;P" xfId="3695"/>
    <cellStyle name="_Column2_Z-1.3Q.BOD.2002-Draft(1)" xfId="3696"/>
    <cellStyle name="_Column3" xfId="3697"/>
    <cellStyle name="_Column3_~2807088" xfId="3698"/>
    <cellStyle name="_Column3_1Large_TP" xfId="3699"/>
    <cellStyle name="_Column3_32_CRN_BUp_FlatTP&amp;2nRound" xfId="3700"/>
    <cellStyle name="_Column3_BP_Form_data" xfId="3701"/>
    <cellStyle name="_Column3_crn제출_value" xfId="3702"/>
    <cellStyle name="_Column3_Equity_2003yrs plan_CEO4" xfId="3703"/>
    <cellStyle name="_Column3_Int_analysis" xfId="3704"/>
    <cellStyle name="_Column3_ISBS" xfId="3705"/>
    <cellStyle name="_Column3_ISBS_plan" xfId="3706"/>
    <cellStyle name="_Column3_Loan_Classification" xfId="3707"/>
    <cellStyle name="_Column3_Plan(20021105근거)_Detail" xfId="3708"/>
    <cellStyle name="_Column3_Sep_BOD2002" xfId="3709"/>
    <cellStyle name="_Column3_Sep_BOD2002_backup" xfId="3710"/>
    <cellStyle name="_Column3_Y04Mth_ plan_S&amp;P" xfId="3711"/>
    <cellStyle name="_Column3_Z-1.3Q.BOD.2002-Draft(1)" xfId="3712"/>
    <cellStyle name="_Column4" xfId="3713"/>
    <cellStyle name="_Column4_~2807088" xfId="3714"/>
    <cellStyle name="_Column4_1Large_TP" xfId="3715"/>
    <cellStyle name="_Column4_32_CRN_BUp_FlatTP&amp;2nRound" xfId="3716"/>
    <cellStyle name="_Column4_BP_Form_data" xfId="3717"/>
    <cellStyle name="_Column4_crn제출_value" xfId="3718"/>
    <cellStyle name="_Column4_Equity_2003yrs plan_CEO4" xfId="3719"/>
    <cellStyle name="_Column4_Int_analysis" xfId="3720"/>
    <cellStyle name="_Column4_ISBS" xfId="3721"/>
    <cellStyle name="_Column4_ISBS_plan" xfId="3722"/>
    <cellStyle name="_Column4_Loan_Classification" xfId="3723"/>
    <cellStyle name="_Column4_Plan(20021105근거)_Detail" xfId="3724"/>
    <cellStyle name="_Column4_Sep_BOD2002" xfId="3725"/>
    <cellStyle name="_Column4_Sep_BOD2002_backup" xfId="3726"/>
    <cellStyle name="_Column4_Y04Mth_ plan_S&amp;P" xfId="3727"/>
    <cellStyle name="_Column4_Z-1.3Q.BOD.2002-Draft(1)" xfId="3728"/>
    <cellStyle name="_Column5" xfId="3729"/>
    <cellStyle name="_Column5_~2807088" xfId="3730"/>
    <cellStyle name="_Column5_1Large_TP" xfId="3731"/>
    <cellStyle name="_Column5_32_CRN_BUp_FlatTP&amp;2nRound" xfId="3732"/>
    <cellStyle name="_Column5_BP_Form_data" xfId="3733"/>
    <cellStyle name="_Column5_crn제출_value" xfId="3734"/>
    <cellStyle name="_Column5_Equity_2003yrs plan_CEO4" xfId="3735"/>
    <cellStyle name="_Column5_Int_analysis" xfId="3736"/>
    <cellStyle name="_Column5_ISBS" xfId="3737"/>
    <cellStyle name="_Column5_ISBS_plan" xfId="3738"/>
    <cellStyle name="_Column5_Loan_Classification" xfId="3739"/>
    <cellStyle name="_Column5_Plan(20021105근거)_Detail" xfId="3740"/>
    <cellStyle name="_Column5_Sep_BOD2002" xfId="3741"/>
    <cellStyle name="_Column5_Sep_BOD2002_backup" xfId="3742"/>
    <cellStyle name="_Column5_Y04Mth_ plan_S&amp;P" xfId="3743"/>
    <cellStyle name="_Column5_Z-1.3Q.BOD.2002-Draft(1)" xfId="3744"/>
    <cellStyle name="_Column6" xfId="3745"/>
    <cellStyle name="_Column6_~2807088" xfId="3746"/>
    <cellStyle name="_Column6_1Large_TP" xfId="3747"/>
    <cellStyle name="_Column6_32_CRN_BUp_FlatTP&amp;2nRound" xfId="3748"/>
    <cellStyle name="_Column6_BP_Form_data" xfId="3749"/>
    <cellStyle name="_Column6_crn제출_value" xfId="3750"/>
    <cellStyle name="_Column6_Equity_2003yrs plan_CEO4" xfId="3751"/>
    <cellStyle name="_Column6_Int_analysis" xfId="3752"/>
    <cellStyle name="_Column6_ISBS" xfId="3753"/>
    <cellStyle name="_Column6_ISBS_plan" xfId="3754"/>
    <cellStyle name="_Column6_Loan_Classification" xfId="3755"/>
    <cellStyle name="_Column6_Plan(20021105근거)_Detail" xfId="3756"/>
    <cellStyle name="_Column6_Sep_BOD2002" xfId="3757"/>
    <cellStyle name="_Column6_Sep_BOD2002_backup" xfId="3758"/>
    <cellStyle name="_Column6_Y04Mth_ plan_S&amp;P" xfId="3759"/>
    <cellStyle name="_Column6_Z-1.3Q.BOD.2002-Draft(1)" xfId="3760"/>
    <cellStyle name="_Column7" xfId="3761"/>
    <cellStyle name="_Column7_~2807088" xfId="3762"/>
    <cellStyle name="_Column7_1Large_TP" xfId="3763"/>
    <cellStyle name="_Column7_32_CRN_BUp_FlatTP&amp;2nRound" xfId="3764"/>
    <cellStyle name="_Column7_BP_Form_data" xfId="3765"/>
    <cellStyle name="_Column7_crn제출_value" xfId="3766"/>
    <cellStyle name="_Column7_Equity_2003yrs plan_CEO4" xfId="3767"/>
    <cellStyle name="_Column7_Int_analysis" xfId="3768"/>
    <cellStyle name="_Column7_ISBS" xfId="3769"/>
    <cellStyle name="_Column7_ISBS_plan" xfId="3770"/>
    <cellStyle name="_Column7_Loan_Classification" xfId="3771"/>
    <cellStyle name="_Column7_Plan(20021105근거)_Detail" xfId="3772"/>
    <cellStyle name="_Column7_Sep_BOD2002" xfId="3773"/>
    <cellStyle name="_Column7_Sep_BOD2002_backup" xfId="3774"/>
    <cellStyle name="_Column7_Y04Mth_ plan_S&amp;P" xfId="3775"/>
    <cellStyle name="_Column7_Z-1.3Q.BOD.2002-Draft(1)" xfId="3776"/>
    <cellStyle name="_D77415EE1EBB47C2BC048BC482FE4977" xfId="3777"/>
    <cellStyle name="_Data" xfId="3778"/>
    <cellStyle name="_Data Room(03)" xfId="2157"/>
    <cellStyle name="_Data_~2807088" xfId="3780"/>
    <cellStyle name="_Data_1Large_TP" xfId="3782"/>
    <cellStyle name="_Data_1지역" xfId="3781"/>
    <cellStyle name="_Data_2지역" xfId="3783"/>
    <cellStyle name="_Data_32_CRN_BUp_FlatTP&amp;2nRound" xfId="3784"/>
    <cellStyle name="_Data_3지역" xfId="3785"/>
    <cellStyle name="_Data_4지역" xfId="3786"/>
    <cellStyle name="_Data_5지역" xfId="3787"/>
    <cellStyle name="_Data_6지역" xfId="3788"/>
    <cellStyle name="_Data_7지역" xfId="3789"/>
    <cellStyle name="_Data_8지역" xfId="3790"/>
    <cellStyle name="_Data_Actual_2" xfId="3792"/>
    <cellStyle name="_Data_bc" xfId="3793"/>
    <cellStyle name="_Data_Book2" xfId="3794"/>
    <cellStyle name="_Data_BOTTOMUP(지역)" xfId="3795"/>
    <cellStyle name="_Data_BP_Form_data" xfId="3796"/>
    <cellStyle name="_Data_crn제출_value" xfId="3797"/>
    <cellStyle name="_Data_Equity_2003yrs plan_CEO4" xfId="3798"/>
    <cellStyle name="_Data_fee&amp;com" xfId="3799"/>
    <cellStyle name="_Data_Financial Statement" xfId="3800"/>
    <cellStyle name="_Data_FTP" xfId="3801"/>
    <cellStyle name="_Data_household" xfId="3802"/>
    <cellStyle name="_Data_Int_analysis" xfId="3803"/>
    <cellStyle name="_Data_IS" xfId="3804"/>
    <cellStyle name="_Data_ISBS" xfId="3805"/>
    <cellStyle name="_Data_ISBS_plan" xfId="3806"/>
    <cellStyle name="_Data_Loan_Classification" xfId="3807"/>
    <cellStyle name="_Data_MIS(소수점없는것)19" xfId="3808"/>
    <cellStyle name="_Data_MIS(소수점없는것)2" xfId="3809"/>
    <cellStyle name="_Data_MIS(소수점없는것)21" xfId="3810"/>
    <cellStyle name="_Data_MIS9" xfId="3811"/>
    <cellStyle name="_Data_Plan(20021105근거)_Detail" xfId="3812"/>
    <cellStyle name="_Data_Provision" xfId="3813"/>
    <cellStyle name="_Data_Ratio" xfId="3814"/>
    <cellStyle name="_Data_Region(loan)" xfId="3815"/>
    <cellStyle name="_Data_Sep_BOD2002" xfId="3816"/>
    <cellStyle name="_Data_Sep_BOD2002_backup" xfId="3817"/>
    <cellStyle name="_Data_Sheet1" xfId="3818"/>
    <cellStyle name="_Data_Sheet2" xfId="3819"/>
    <cellStyle name="_Data_Sheet3 (2)" xfId="3820"/>
    <cellStyle name="_Data_TP Rate" xfId="3821"/>
    <cellStyle name="_Data_Y04Mth_ plan_S&amp;P" xfId="3822"/>
    <cellStyle name="_Data_Z-1.3Q.BOD.2002-Draft(1)" xfId="3823"/>
    <cellStyle name="_Data_수신계획(공)" xfId="3791"/>
    <cellStyle name="_DB-D-10_Daedong housing Co_Template_0809" xfId="3824"/>
    <cellStyle name="_DB-D-10_Daedong housing Co_Template_0809_Project Expos Pricing Model v3.1b" xfId="3825"/>
    <cellStyle name="_DB-D-10_Daedong housing Co_Template_0809_Project Expos Pricing Model v3.1bb" xfId="3826"/>
    <cellStyle name="_DB-D-10_Daedong housing Co_Template_0809_Project Expos Pricing Model v3.4" xfId="3827"/>
    <cellStyle name="_DB-D-10_Daedong housing Co_Template_0809_Project Expos Pricing Model v3.5" xfId="3828"/>
    <cellStyle name="_DB-D-10_Daedong housing Co_Template_0809_Project Expos Pricing Model v8.0" xfId="3829"/>
    <cellStyle name="_DB-D-10_Daedong housing Co_Template_0809_Project Expos Pricing Model_cf-work_v3.5" xfId="3830"/>
    <cellStyle name="_DB-D-10_Daedong housing Co_Template_0809_Project Expos Pricing Model_ryan_cf_v1" xfId="3831"/>
    <cellStyle name="_DB-D-10_Daedong housing Co_Template_0809_Project Expos Pricing Model_ryan_cf_v2" xfId="3832"/>
    <cellStyle name="_DB-D-10_Daedong housing Co_Template_0809_Project Expos Pricing Model_ryan_cf_v3_0302" xfId="3833"/>
    <cellStyle name="_dimon" xfId="3834"/>
    <cellStyle name="_DM입력현황_41184" xfId="3835"/>
    <cellStyle name="_DURR-수정후 법인세" xfId="3836"/>
    <cellStyle name="_F&amp;I 5" xfId="3837"/>
    <cellStyle name="_F&amp;I 6" xfId="3838"/>
    <cellStyle name="_F&amp;I 연결 package 검토" xfId="3839"/>
    <cellStyle name="_foxz" xfId="43"/>
    <cellStyle name="_foxz 2" xfId="4457"/>
    <cellStyle name="_foxz 3" xfId="3197"/>
    <cellStyle name="_FS_structure_WFIS_그룹MIS용_4월분" xfId="3840"/>
    <cellStyle name="_FS03.07" xfId="2158"/>
    <cellStyle name="_GAAP DIff" xfId="3842"/>
    <cellStyle name="_GAAP DIff 2" xfId="4561"/>
    <cellStyle name="_GAAP DIff 3" xfId="5677"/>
    <cellStyle name="_GAAP DIff-이종현" xfId="3843"/>
    <cellStyle name="_GAAP DIff-이종현 2" xfId="4562"/>
    <cellStyle name="_GAAP DIff-이종현 3" xfId="5678"/>
    <cellStyle name="_Header" xfId="3844"/>
    <cellStyle name="_Header_~2807088" xfId="3845"/>
    <cellStyle name="_Header_006_Bank_IS Sheet-new" xfId="3846"/>
    <cellStyle name="_Header_048_BL_Bank IS(YTD)-new" xfId="3847"/>
    <cellStyle name="_Header_1Large_TP" xfId="3848"/>
    <cellStyle name="_Header_2_IS_2002_projection_TotalBiz" xfId="3849"/>
    <cellStyle name="_Header_32_CRN_BUp_FlatTP&amp;2nRound" xfId="3850"/>
    <cellStyle name="_Header_Book2" xfId="3851"/>
    <cellStyle name="_Header_BP_Form_data" xfId="3852"/>
    <cellStyle name="_Header_BR Profit(전병희)" xfId="3853"/>
    <cellStyle name="_Header_Clients" xfId="3854"/>
    <cellStyle name="_Header_Corp Region 1" xfId="3855"/>
    <cellStyle name="_Header_crn제출_value" xfId="3856"/>
    <cellStyle name="_Header_EOP" xfId="3857"/>
    <cellStyle name="_Header_Equity_2003yrs plan_CEO4" xfId="3858"/>
    <cellStyle name="_Header_Expense" xfId="3859"/>
    <cellStyle name="_Header_Fee" xfId="3860"/>
    <cellStyle name="_Header_Financial Statement" xfId="3861"/>
    <cellStyle name="_Header_Int_analysis" xfId="3862"/>
    <cellStyle name="_Header_IS_2002" xfId="3863"/>
    <cellStyle name="_Header_IS_2002_projection_TotalBiz" xfId="3864"/>
    <cellStyle name="_Header_IS_HCut" xfId="3865"/>
    <cellStyle name="_Header_ISBS" xfId="3866"/>
    <cellStyle name="_Header_ISBS_plan" xfId="3867"/>
    <cellStyle name="_Header_IS-Funding_May" xfId="3868"/>
    <cellStyle name="_Header_Loan_Classification" xfId="3869"/>
    <cellStyle name="_Header_LOB Report(final)" xfId="3870"/>
    <cellStyle name="_Header_LOB Report(final2)" xfId="3871"/>
    <cellStyle name="_Header_LOB Report-branch" xfId="3872"/>
    <cellStyle name="_Header_LOB Report-cho" xfId="3873"/>
    <cellStyle name="_Header_LOB Report-Revised 2" xfId="3874"/>
    <cellStyle name="_Header_MIS(0.000)4" xfId="3875"/>
    <cellStyle name="_Header_MIS(소수점없는것)19" xfId="3876"/>
    <cellStyle name="_Header_MIS(소수점없는것)2" xfId="3877"/>
    <cellStyle name="_Header_MIS(소수점없는것)21" xfId="3878"/>
    <cellStyle name="_Header_MIS(소수점없는것)23" xfId="3879"/>
    <cellStyle name="_Header_MIS2" xfId="3880"/>
    <cellStyle name="_Header_MIS4" xfId="3881"/>
    <cellStyle name="_Header_Plan(20021105근거)_Detail" xfId="3882"/>
    <cellStyle name="_Header_Presentation" xfId="3883"/>
    <cellStyle name="_Header_Provision" xfId="3884"/>
    <cellStyle name="_Header_Ratio" xfId="3885"/>
    <cellStyle name="_Header_Retail_Network(CSC_Total)" xfId="3886"/>
    <cellStyle name="_Header_Sep_BOD2002" xfId="3887"/>
    <cellStyle name="_Header_Sep_BOD2002_backup" xfId="3888"/>
    <cellStyle name="_Header_TP Rate" xfId="3891"/>
    <cellStyle name="_Header_TP 조정값" xfId="3889"/>
    <cellStyle name="_Header_TP 조정값(Retail)" xfId="3890"/>
    <cellStyle name="_Header_TP_Rate_May" xfId="3892"/>
    <cellStyle name="_Header_Y04Mth_ plan_S&amp;P" xfId="3893"/>
    <cellStyle name="_Header_Z-1.3Q.BOD.2002-Draft(1)" xfId="3894"/>
    <cellStyle name="_leadsheet(스파클)" xfId="44"/>
    <cellStyle name="_leadsheet(스파클) 2" xfId="4458"/>
    <cellStyle name="_leadsheet(스파클) 3" xfId="3198"/>
    <cellStyle name="_Lover" xfId="3895"/>
    <cellStyle name="_MBS관련(신용우)" xfId="2159"/>
    <cellStyle name="_MBS관련(신용우)_1" xfId="2160"/>
    <cellStyle name="_Needed Data for Stand alone OC final final-1" xfId="2161"/>
    <cellStyle name="_OC(kook)" xfId="2162"/>
    <cellStyle name="_OC_유가증권 차주별 정리_20070630" xfId="2163"/>
    <cellStyle name="_OC_유가증권 차주별 정리_20070630 (2)" xfId="2164"/>
    <cellStyle name="_OC조서_유가증권등" xfId="2165"/>
    <cellStyle name="_Offering Circular_대출채권_PBC_0612" xfId="2166"/>
    <cellStyle name="_Offering Circular_대출채권0706" xfId="2167"/>
    <cellStyle name="_Offering Circular_대출채권0706(exposure)" xfId="2168"/>
    <cellStyle name="_P110원화단기차입금요청_답변" xfId="2169"/>
    <cellStyle name="_P111~117" xfId="2170"/>
    <cellStyle name="_P136~139" xfId="2171"/>
    <cellStyle name="_P141~145" xfId="2172"/>
    <cellStyle name="_P16~17final" xfId="2173"/>
    <cellStyle name="_Research_Report용(2001년말).xls Chart 1" xfId="45"/>
    <cellStyle name="_Research_Report용(2001년말).xls Chart 1 2" xfId="4459"/>
    <cellStyle name="_Research_Report용(2001년말).xls Chart 1 3" xfId="3199"/>
    <cellStyle name="_Research_Report용(2001년말).xls Chart 10" xfId="46"/>
    <cellStyle name="_Research_Report용(2001년말).xls Chart 10 2" xfId="4460"/>
    <cellStyle name="_Research_Report용(2001년말).xls Chart 10 3" xfId="3200"/>
    <cellStyle name="_Research_Report용(2001년말).xls Chart 11" xfId="47"/>
    <cellStyle name="_Research_Report용(2001년말).xls Chart 11 2" xfId="4461"/>
    <cellStyle name="_Research_Report용(2001년말).xls Chart 11 3" xfId="3201"/>
    <cellStyle name="_Research_Report용(2001년말).xls Chart 12" xfId="48"/>
    <cellStyle name="_Research_Report용(2001년말).xls Chart 12 2" xfId="4462"/>
    <cellStyle name="_Research_Report용(2001년말).xls Chart 12 3" xfId="3202"/>
    <cellStyle name="_Research_Report용(2001년말).xls Chart 13" xfId="49"/>
    <cellStyle name="_Research_Report용(2001년말).xls Chart 13 2" xfId="4463"/>
    <cellStyle name="_Research_Report용(2001년말).xls Chart 13 3" xfId="3203"/>
    <cellStyle name="_Research_Report용(2001년말).xls Chart 14" xfId="50"/>
    <cellStyle name="_Research_Report용(2001년말).xls Chart 14 2" xfId="4464"/>
    <cellStyle name="_Research_Report용(2001년말).xls Chart 14 3" xfId="3204"/>
    <cellStyle name="_Research_Report용(2001년말).xls Chart 15" xfId="51"/>
    <cellStyle name="_Research_Report용(2001년말).xls Chart 15 2" xfId="4465"/>
    <cellStyle name="_Research_Report용(2001년말).xls Chart 15 3" xfId="3205"/>
    <cellStyle name="_Research_Report용(2001년말).xls Chart 16" xfId="52"/>
    <cellStyle name="_Research_Report용(2001년말).xls Chart 16 2" xfId="4466"/>
    <cellStyle name="_Research_Report용(2001년말).xls Chart 16 3" xfId="3206"/>
    <cellStyle name="_Research_Report용(2001년말).xls Chart 17" xfId="53"/>
    <cellStyle name="_Research_Report용(2001년말).xls Chart 17 2" xfId="4467"/>
    <cellStyle name="_Research_Report용(2001년말).xls Chart 17 3" xfId="3207"/>
    <cellStyle name="_Research_Report용(2001년말).xls Chart 18" xfId="54"/>
    <cellStyle name="_Research_Report용(2001년말).xls Chart 18 2" xfId="4468"/>
    <cellStyle name="_Research_Report용(2001년말).xls Chart 18 3" xfId="3208"/>
    <cellStyle name="_Research_Report용(2001년말).xls Chart 19" xfId="55"/>
    <cellStyle name="_Research_Report용(2001년말).xls Chart 19 2" xfId="4469"/>
    <cellStyle name="_Research_Report용(2001년말).xls Chart 19 3" xfId="3209"/>
    <cellStyle name="_Research_Report용(2001년말).xls Chart 2" xfId="56"/>
    <cellStyle name="_Research_Report용(2001년말).xls Chart 2 2" xfId="4470"/>
    <cellStyle name="_Research_Report용(2001년말).xls Chart 2 3" xfId="3210"/>
    <cellStyle name="_Research_Report용(2001년말).xls Chart 20" xfId="57"/>
    <cellStyle name="_Research_Report용(2001년말).xls Chart 20 2" xfId="4471"/>
    <cellStyle name="_Research_Report용(2001년말).xls Chart 20 3" xfId="3211"/>
    <cellStyle name="_Research_Report용(2001년말).xls Chart 21" xfId="58"/>
    <cellStyle name="_Research_Report용(2001년말).xls Chart 21 2" xfId="4472"/>
    <cellStyle name="_Research_Report용(2001년말).xls Chart 21 3" xfId="3212"/>
    <cellStyle name="_Research_Report용(2001년말).xls Chart 3" xfId="59"/>
    <cellStyle name="_Research_Report용(2001년말).xls Chart 3 2" xfId="4473"/>
    <cellStyle name="_Research_Report용(2001년말).xls Chart 3 3" xfId="3213"/>
    <cellStyle name="_Research_Report용(2001년말).xls Chart 4" xfId="60"/>
    <cellStyle name="_Research_Report용(2001년말).xls Chart 4 2" xfId="4474"/>
    <cellStyle name="_Research_Report용(2001년말).xls Chart 4 3" xfId="3214"/>
    <cellStyle name="_Research_Report용(2001년말).xls Chart 5" xfId="61"/>
    <cellStyle name="_Research_Report용(2001년말).xls Chart 5 2" xfId="4475"/>
    <cellStyle name="_Research_Report용(2001년말).xls Chart 5 3" xfId="3215"/>
    <cellStyle name="_Research_Report용(2001년말).xls Chart 6" xfId="62"/>
    <cellStyle name="_Research_Report용(2001년말).xls Chart 6 2" xfId="4476"/>
    <cellStyle name="_Research_Report용(2001년말).xls Chart 6 3" xfId="3216"/>
    <cellStyle name="_Research_Report용(2001년말).xls Chart 7" xfId="63"/>
    <cellStyle name="_Research_Report용(2001년말).xls Chart 7 2" xfId="4477"/>
    <cellStyle name="_Research_Report용(2001년말).xls Chart 7 3" xfId="3217"/>
    <cellStyle name="_Research_Report용(2001년말).xls Chart 8" xfId="64"/>
    <cellStyle name="_Research_Report용(2001년말).xls Chart 8 2" xfId="4478"/>
    <cellStyle name="_Research_Report용(2001년말).xls Chart 8 3" xfId="3218"/>
    <cellStyle name="_Research_Report용(2001년말).xls Chart 9" xfId="65"/>
    <cellStyle name="_Research_Report용(2001년말).xls Chart 9 2" xfId="4479"/>
    <cellStyle name="_Research_Report용(2001년말).xls Chart 9 3" xfId="3219"/>
    <cellStyle name="_Row1" xfId="66"/>
    <cellStyle name="_Row1 2" xfId="3896"/>
    <cellStyle name="_Row1_~0037540" xfId="3897"/>
    <cellStyle name="_Row1_~2807088" xfId="3898"/>
    <cellStyle name="_Row1_1Large_TP" xfId="3899"/>
    <cellStyle name="_Row1_23_10Presentation" xfId="3900"/>
    <cellStyle name="_Row1_32_CRN_BUp_FlatTP&amp;2nRound" xfId="3901"/>
    <cellStyle name="_Row1_AVG_HCut" xfId="3902"/>
    <cellStyle name="_Row1_BP_Form_data" xfId="3903"/>
    <cellStyle name="_Row1_crn제출_value" xfId="3904"/>
    <cellStyle name="_Row1_Equity_2003yrs plan_CEO4" xfId="3905"/>
    <cellStyle name="_Row1_Int_analysis" xfId="3906"/>
    <cellStyle name="_Row1_IS_HCut" xfId="3907"/>
    <cellStyle name="_Row1_ISBS" xfId="3908"/>
    <cellStyle name="_Row1_ISBS_plan" xfId="3909"/>
    <cellStyle name="_Row1_Loan_Classification" xfId="3910"/>
    <cellStyle name="_Row1_Plan(20021105근거)_Detail" xfId="3911"/>
    <cellStyle name="_Row1_Sep_BOD2002" xfId="3912"/>
    <cellStyle name="_Row1_Sep_BOD2002_backup" xfId="3913"/>
    <cellStyle name="_Row1_Y04Mth_ plan_S&amp;P" xfId="3914"/>
    <cellStyle name="_Row1_Z-1.3Q.BOD.2002-Draft(1)" xfId="3915"/>
    <cellStyle name="_Row2" xfId="3916"/>
    <cellStyle name="_Row2_~2807088" xfId="3917"/>
    <cellStyle name="_Row2_1Large_TP" xfId="3918"/>
    <cellStyle name="_Row2_32_CRN_BUp_FlatTP&amp;2nRound" xfId="3919"/>
    <cellStyle name="_Row2_BP_Form_data" xfId="3920"/>
    <cellStyle name="_Row2_crn제출_value" xfId="3921"/>
    <cellStyle name="_Row2_Equity_2003yrs plan_CEO4" xfId="3922"/>
    <cellStyle name="_Row2_Int_analysis" xfId="3923"/>
    <cellStyle name="_Row2_ISBS" xfId="3924"/>
    <cellStyle name="_Row2_ISBS_plan" xfId="3925"/>
    <cellStyle name="_Row2_Loan_Classification" xfId="3926"/>
    <cellStyle name="_Row2_Plan(20021105근거)_Detail" xfId="3927"/>
    <cellStyle name="_Row2_Sep_BOD2002" xfId="3928"/>
    <cellStyle name="_Row2_Sep_BOD2002_backup" xfId="3929"/>
    <cellStyle name="_Row2_Y04Mth_ plan_S&amp;P" xfId="3930"/>
    <cellStyle name="_Row2_Z-1.3Q.BOD.2002-Draft(1)" xfId="3931"/>
    <cellStyle name="_Row3" xfId="3932"/>
    <cellStyle name="_Row3_~2807088" xfId="3933"/>
    <cellStyle name="_Row3_1Large_TP" xfId="3934"/>
    <cellStyle name="_Row3_32_CRN_BUp_FlatTP&amp;2nRound" xfId="3935"/>
    <cellStyle name="_Row3_BP_Form_data" xfId="3936"/>
    <cellStyle name="_Row3_crn제출_value" xfId="3937"/>
    <cellStyle name="_Row3_Equity_2003yrs plan_CEO4" xfId="3938"/>
    <cellStyle name="_Row3_Int_analysis" xfId="3939"/>
    <cellStyle name="_Row3_ISBS" xfId="3940"/>
    <cellStyle name="_Row3_ISBS_plan" xfId="3941"/>
    <cellStyle name="_Row3_Loan_Classification" xfId="3942"/>
    <cellStyle name="_Row3_Plan(20021105근거)_Detail" xfId="3943"/>
    <cellStyle name="_Row3_Sep_BOD2002" xfId="3944"/>
    <cellStyle name="_Row3_Sep_BOD2002_backup" xfId="3945"/>
    <cellStyle name="_Row3_Y04Mth_ plan_S&amp;P" xfId="3946"/>
    <cellStyle name="_Row3_Z-1.3Q.BOD.2002-Draft(1)" xfId="3947"/>
    <cellStyle name="_Row4" xfId="3948"/>
    <cellStyle name="_Row4_~2807088" xfId="3949"/>
    <cellStyle name="_Row4_1Large_TP" xfId="3950"/>
    <cellStyle name="_Row4_32_CRN_BUp_FlatTP&amp;2nRound" xfId="3951"/>
    <cellStyle name="_Row4_BP_Form_data" xfId="3952"/>
    <cellStyle name="_Row4_crn제출_value" xfId="3953"/>
    <cellStyle name="_Row4_Equity_2003yrs plan_CEO4" xfId="3954"/>
    <cellStyle name="_Row4_Int_analysis" xfId="3955"/>
    <cellStyle name="_Row4_ISBS" xfId="3956"/>
    <cellStyle name="_Row4_ISBS_plan" xfId="3957"/>
    <cellStyle name="_Row4_Loan_Classification" xfId="3958"/>
    <cellStyle name="_Row4_Plan(20021105근거)_Detail" xfId="3959"/>
    <cellStyle name="_Row4_Sep_BOD2002" xfId="3960"/>
    <cellStyle name="_Row4_Sep_BOD2002_backup" xfId="3961"/>
    <cellStyle name="_Row4_Y04Mth_ plan_S&amp;P" xfId="3962"/>
    <cellStyle name="_Row4_Z-1.3Q.BOD.2002-Draft(1)" xfId="3963"/>
    <cellStyle name="_Row5" xfId="3964"/>
    <cellStyle name="_Row5_~2807088" xfId="3965"/>
    <cellStyle name="_Row5_1Large_TP" xfId="3966"/>
    <cellStyle name="_Row5_32_CRN_BUp_FlatTP&amp;2nRound" xfId="3967"/>
    <cellStyle name="_Row5_BP_Form_data" xfId="3968"/>
    <cellStyle name="_Row5_crn제출_value" xfId="3969"/>
    <cellStyle name="_Row5_Equity_2003yrs plan_CEO4" xfId="3970"/>
    <cellStyle name="_Row5_Int_analysis" xfId="3971"/>
    <cellStyle name="_Row5_ISBS" xfId="3972"/>
    <cellStyle name="_Row5_ISBS_plan" xfId="3973"/>
    <cellStyle name="_Row5_Loan_Classification" xfId="3974"/>
    <cellStyle name="_Row5_Plan(20021105근거)_Detail" xfId="3975"/>
    <cellStyle name="_Row5_Sep_BOD2002" xfId="3976"/>
    <cellStyle name="_Row5_Sep_BOD2002_backup" xfId="3977"/>
    <cellStyle name="_Row5_Y04Mth_ plan_S&amp;P" xfId="3978"/>
    <cellStyle name="_Row5_Z-1.3Q.BOD.2002-Draft(1)" xfId="3979"/>
    <cellStyle name="_Row6" xfId="3980"/>
    <cellStyle name="_Row6_~2807088" xfId="3981"/>
    <cellStyle name="_Row6_1Large_TP" xfId="3982"/>
    <cellStyle name="_Row6_32_CRN_BUp_FlatTP&amp;2nRound" xfId="3983"/>
    <cellStyle name="_Row6_BP_Form_data" xfId="3984"/>
    <cellStyle name="_Row6_crn제출_value" xfId="3985"/>
    <cellStyle name="_Row6_Equity_2003yrs plan_CEO4" xfId="3986"/>
    <cellStyle name="_Row6_Int_analysis" xfId="3987"/>
    <cellStyle name="_Row6_ISBS" xfId="3988"/>
    <cellStyle name="_Row6_ISBS_plan" xfId="3989"/>
    <cellStyle name="_Row6_Loan_Classification" xfId="3990"/>
    <cellStyle name="_Row6_Plan(20021105근거)_Detail" xfId="3991"/>
    <cellStyle name="_Row6_Sep_BOD2002" xfId="3992"/>
    <cellStyle name="_Row6_Sep_BOD2002_backup" xfId="3993"/>
    <cellStyle name="_Row6_Y04Mth_ plan_S&amp;P" xfId="3994"/>
    <cellStyle name="_Row6_Z-1.3Q.BOD.2002-Draft(1)" xfId="3995"/>
    <cellStyle name="_Row7" xfId="3996"/>
    <cellStyle name="_Row7_~2807088" xfId="3997"/>
    <cellStyle name="_Row7_1Large_TP" xfId="3998"/>
    <cellStyle name="_Row7_32_CRN_BUp_FlatTP&amp;2nRound" xfId="3999"/>
    <cellStyle name="_Row7_BP_Form_data" xfId="4000"/>
    <cellStyle name="_Row7_crn제출_value" xfId="4001"/>
    <cellStyle name="_Row7_Equity_2003yrs plan_CEO4" xfId="4002"/>
    <cellStyle name="_Row7_Int_analysis" xfId="4003"/>
    <cellStyle name="_Row7_ISBS" xfId="4004"/>
    <cellStyle name="_Row7_ISBS_plan" xfId="4005"/>
    <cellStyle name="_Row7_Loan_Classification" xfId="4006"/>
    <cellStyle name="_Row7_Plan(20021105근거)_Detail" xfId="4007"/>
    <cellStyle name="_Row7_Sep_BOD2002" xfId="4008"/>
    <cellStyle name="_Row7_Sep_BOD2002_backup" xfId="4009"/>
    <cellStyle name="_Row7_Y04Mth_ plan_S&amp;P" xfId="4010"/>
    <cellStyle name="_Row7_Z-1.3Q.BOD.2002-Draft(1)" xfId="4011"/>
    <cellStyle name="_SCM" xfId="4012"/>
    <cellStyle name="_Sheet1" xfId="2174"/>
    <cellStyle name="_TM" xfId="4013"/>
    <cellStyle name="_WBSWIS" xfId="4014"/>
    <cellStyle name="_WBSWIS 2" xfId="4563"/>
    <cellStyle name="_WBSWIS 3" xfId="5679"/>
    <cellStyle name="_WFH Cons 0506 광원comeback후" xfId="4017"/>
    <cellStyle name="_WFH Cons 0512 Master" xfId="4018"/>
    <cellStyle name="_WFH Cons 0803 ver4(우투, 감가상각반영후)" xfId="4019"/>
    <cellStyle name="_WFH 지분법(200806) v4" xfId="4015"/>
    <cellStyle name="_WFH 지분법(200812)_잠정" xfId="4016"/>
    <cellStyle name="_WFIS 2005~2006년 사업계획 수립 기초자료_v4_손익0" xfId="4020"/>
    <cellStyle name="_WFIS 관련 추가 요청자료" xfId="4021"/>
    <cellStyle name="_WFIS 연결 package 검토" xfId="4022"/>
    <cellStyle name="_WFIS연결정산표 검토" xfId="4023"/>
    <cellStyle name="_Y2K_FORM" xfId="4024"/>
    <cellStyle name="_감독원용재무제표0606" xfId="67"/>
    <cellStyle name="_감사인제출(V3)" xfId="2175"/>
    <cellStyle name="_개발비상각1" xfId="68"/>
    <cellStyle name="_개발비상각1 2" xfId="4480"/>
    <cellStyle name="_개발비상각1 3" xfId="3220"/>
    <cellStyle name="_개인수신요청_답변" xfId="2176"/>
    <cellStyle name="_결산200412_0124_v1_감사후_bs pl" xfId="69"/>
    <cellStyle name="_경남은행 연결 package 검토" xfId="3511"/>
    <cellStyle name="_경비집행내역 추정" xfId="2177"/>
    <cellStyle name="_경영관리3분기_박정호대리비용" xfId="70"/>
    <cellStyle name="_경영관리3분기_박정호대리비용 2" xfId="4481"/>
    <cellStyle name="_경영관리3분기_박정호대리비용 3" xfId="3221"/>
    <cellStyle name="_경영관리비용(0204김기배)" xfId="71"/>
    <cellStyle name="_경영관리비용(0204김기배) 2" xfId="4482"/>
    <cellStyle name="_경영관리비용(0204김기배) 3" xfId="3222"/>
    <cellStyle name="_경영관리비용(0304김기배최종)" xfId="72"/>
    <cellStyle name="_경영관리비용(0304김기배최종) 2" xfId="4483"/>
    <cellStyle name="_경영관리비용(0304김기배최종) 3" xfId="3223"/>
    <cellStyle name="_경영관리팀(2002.4_4분기)" xfId="73"/>
    <cellStyle name="_경영관리팀(2002.4_4분기) 2" xfId="4484"/>
    <cellStyle name="_경영관리팀(2002.4_4분기) 3" xfId="3224"/>
    <cellStyle name="_계정과목별대손상각" xfId="2178"/>
    <cellStyle name="_고강배IT부문 실적(0225)(1)" xfId="3513"/>
    <cellStyle name="_공시용재무제표(0709)_10.11_최초제시" xfId="3514"/>
    <cellStyle name="_공정가액 f-up 관련(08년3월)_지주사" xfId="3515"/>
    <cellStyle name="_공정가액 f-up 관련(08년6월)_지주사" xfId="3516"/>
    <cellStyle name="_공정가액 f-up 관련(08년9월)_지주사" xfId="3517"/>
    <cellStyle name="_공통자산(임정택)(1)" xfId="3518"/>
    <cellStyle name="_공통자산_200501(1)" xfId="3519"/>
    <cellStyle name="_공표BSIS200706(V1)" xfId="2179"/>
    <cellStyle name="_공표BSIS200706(V3)" xfId="2180"/>
    <cellStyle name="_광주은행 200511월_20051201" xfId="3520"/>
    <cellStyle name="_광주은행 mapping key" xfId="3523"/>
    <cellStyle name="_광주은행 연결 package 검토" xfId="3521"/>
    <cellStyle name="_광주은행 연결Package 검토" xfId="3522"/>
    <cellStyle name="_내부거래다운(상계)Ver.2" xfId="3524"/>
    <cellStyle name="_년간제품수불(디직스)" xfId="3525"/>
    <cellStyle name="_노트북전체현황" xfId="3526"/>
    <cellStyle name="_단기금융팀_2006.12" xfId="2181"/>
    <cellStyle name="_대손충당금_요약" xfId="2182"/>
    <cellStyle name="_대손충당금_요약_최종" xfId="2183"/>
    <cellStyle name="_대차대조표(공고용)_20070630_(최종2)" xfId="74"/>
    <cellStyle name="_대차대조표(공고용)_20070630_(최종2) 2" xfId="75"/>
    <cellStyle name="_대차대조표(공고용)_20070630_(최종2) 2 2" xfId="76"/>
    <cellStyle name="_대차대조표(공고용)_20070630_(최종2) 2 2 2" xfId="77"/>
    <cellStyle name="_대차대조표(공고용)_20070630_(최종2) 2 2 3" xfId="78"/>
    <cellStyle name="_대차대조표(공고용)_20070630_(최종2) 2 3" xfId="79"/>
    <cellStyle name="_대차대조표(공고용)_20070630_(최종2) 2 4" xfId="80"/>
    <cellStyle name="_대차대조표(공고용)_20070630_(최종2) 3" xfId="81"/>
    <cellStyle name="_대차대조표(공고용)_20070630_(최종2) 3 2" xfId="82"/>
    <cellStyle name="_대차대조표(공고용)_20070630_(최종2) 3 3" xfId="83"/>
    <cellStyle name="_대차대조표(공고용)_20070630_(최종2) 4" xfId="84"/>
    <cellStyle name="_대차대조표(공고용)_20070630_(최종2) 4 2" xfId="85"/>
    <cellStyle name="_대차대조표(공고용)_20070630_(최종2) 4 3" xfId="86"/>
    <cellStyle name="_대차대조표(공고용)_20070630_(최종2) 5" xfId="87"/>
    <cellStyle name="_대차대조표(공고용)_20070630_(최종2) 6" xfId="88"/>
    <cellStyle name="_대차대조표(공고용)_20070630_(최종2) 7" xfId="89"/>
    <cellStyle name="_듀어코리아-박봉전-2005.12.31" xfId="3527"/>
    <cellStyle name="_마감(수출)_08년1분기" xfId="3528"/>
    <cellStyle name="_매출채권" xfId="3529"/>
    <cellStyle name="_미실현거래(08)" xfId="3530"/>
    <cellStyle name="_방카슈량스리스자산공통배분(1)" xfId="3531"/>
    <cellStyle name="_방카조정표(1)" xfId="3532"/>
    <cellStyle name="_별첨(계획서및실적서양식)" xfId="3533"/>
    <cellStyle name="_별첨(계획서및실적서양식)_1" xfId="3534"/>
    <cellStyle name="_별첨(계획서및실적서양식)_1_FV평가_금호종금(20070630)" xfId="3540"/>
    <cellStyle name="_별첨(계획서및실적서양식)_1_FV평가_금호종금(20070630)_대출" xfId="3541"/>
    <cellStyle name="_별첨(계획서및실적서양식)_1_단기매매" xfId="3535"/>
    <cellStyle name="_별첨(계획서및실적서양식)_1_매도가능" xfId="3536"/>
    <cellStyle name="_별첨(계획서및실적서양식)_1_한미캐피탈_공정가액재무제표(10.17)_영업권 계산_수심" xfId="3537"/>
    <cellStyle name="_별첨(계획서및실적서양식)_1_한미캐피탈_공정가액재무제표(1012)_정승호" xfId="3538"/>
    <cellStyle name="_별첨(계획서및실적서양식)_1_한미캐피탈_공정가액재무제표(법인세반영_회사제시)" xfId="3539"/>
    <cellStyle name="_본계정대체_2005-01-000_etc(수정)" xfId="3542"/>
    <cellStyle name="_본계정대체_2005-01-097_솔루션앤서비스" xfId="3543"/>
    <cellStyle name="_본계정대체_2005-01-100_기웅" xfId="3544"/>
    <cellStyle name="_부과장자료(경남 11월)" xfId="3545"/>
    <cellStyle name="_부의영업권 f-up 관련(08년3월)_지주사" xfId="3546"/>
    <cellStyle name="_부의영업권 f-up 관련(08년6월)_지주사" xfId="3547"/>
    <cellStyle name="_부의영업권 f-up 관련(08년9월)_지주사" xfId="3548"/>
    <cellStyle name="_부의영업권 f-up 관련(08년9월)_지주사(Ver.3)" xfId="3549"/>
    <cellStyle name="_삼성노트북SP20(WFIS1100대중)6대07.28" xfId="3551"/>
    <cellStyle name="_삼성노트북SP20(우리지주1100대중)6대07.28" xfId="3550"/>
    <cellStyle name="_상품수불부(디직스)" xfId="3552"/>
    <cellStyle name="_센터설비 감가상각비_공조시설" xfId="3553"/>
    <cellStyle name="_소코드1" xfId="90"/>
    <cellStyle name="_소코드1 2" xfId="4485"/>
    <cellStyle name="_소코드1 3" xfId="3225"/>
    <cellStyle name="_수정사항(8월26일)" xfId="91"/>
    <cellStyle name="_수정사항(8월26일) 2" xfId="4486"/>
    <cellStyle name="_수정사항(8월26일) 3" xfId="3226"/>
    <cellStyle name="_수정재무제표(은행신탁)" xfId="3554"/>
    <cellStyle name="_순계손익" xfId="2184"/>
    <cellStyle name="_신청점별" xfId="2185"/>
    <cellStyle name="_실적" xfId="3555"/>
    <cellStyle name="_심수나회계사" xfId="3556"/>
    <cellStyle name="_양식" xfId="3557"/>
    <cellStyle name="_양식_1" xfId="3558"/>
    <cellStyle name="_양식_2" xfId="3559"/>
    <cellStyle name="_양식_FV평가_금호종금(20070630)" xfId="3565"/>
    <cellStyle name="_양식_FV평가_금호종금(20070630)_대출" xfId="3566"/>
    <cellStyle name="_양식_단기매매" xfId="3560"/>
    <cellStyle name="_양식_매도가능" xfId="3561"/>
    <cellStyle name="_양식_한미캐피탈_공정가액재무제표(10.17)_영업권 계산_수심" xfId="3562"/>
    <cellStyle name="_양식_한미캐피탈_공정가액재무제표(1012)_정승호" xfId="3563"/>
    <cellStyle name="_양식_한미캐피탈_공정가액재무제표(법인세반영_회사제시)" xfId="3564"/>
    <cellStyle name="_업무보고서(2003.6월)미수금예수금조정" xfId="92"/>
    <cellStyle name="_업무보고서(2003.6월)미수금예수금조정 2" xfId="4487"/>
    <cellStyle name="_업무보고서(2003.6월)미수금예수금조정 3" xfId="3227"/>
    <cellStyle name="_영업외손익 LS" xfId="93"/>
    <cellStyle name="_영업외손익 LS 2" xfId="4488"/>
    <cellStyle name="_영업외손익 LS 3" xfId="3228"/>
    <cellStyle name="_오호석부장1014" xfId="94"/>
    <cellStyle name="_오호석부장1014 2" xfId="4489"/>
    <cellStyle name="_오호석부장1014 3" xfId="3229"/>
    <cellStyle name="_오호석차장0625" xfId="95"/>
    <cellStyle name="_오호석차장0625 2" xfId="4490"/>
    <cellStyle name="_오호석차장0625 3" xfId="3230"/>
    <cellStyle name="_오호석차장0723" xfId="96"/>
    <cellStyle name="_오호석차장0723 2" xfId="4491"/>
    <cellStyle name="_오호석차장0723 3" xfId="3231"/>
    <cellStyle name="_우리 F&amp;I 연결Package 검토" xfId="3567"/>
    <cellStyle name="_우리FIS정산표(0609)_1023" xfId="3574"/>
    <cellStyle name="_우리IT2004_3Q_F123_still working" xfId="3575"/>
    <cellStyle name="_우리SPC3차 연결정산표검토" xfId="3576"/>
    <cellStyle name="_우리아비바공정가액평가(0809)" xfId="3568"/>
    <cellStyle name="_우리은행 사례(금융비용 등)" xfId="3569"/>
    <cellStyle name="_우리자산운용연결정산표검토" xfId="3570"/>
    <cellStyle name="_우리파이낸셜 공정가액_0803" xfId="3571"/>
    <cellStyle name="_우리파이낸셜 공정가액_0806Ver.3" xfId="3572"/>
    <cellStyle name="_우리파이낸셜공정가액평가_0809(Ver.2)" xfId="3573"/>
    <cellStyle name="_원화저축성예금만기구조(1)" xfId="2186"/>
    <cellStyle name="_유가증권 순위" xfId="2187"/>
    <cellStyle name="_유가증권BS LEAD" xfId="2188"/>
    <cellStyle name="_유가증권재분류(200606)" xfId="3577"/>
    <cellStyle name="_유첨3(서식)" xfId="3578"/>
    <cellStyle name="_유첨3(서식)_1" xfId="3579"/>
    <cellStyle name="_유첨3(서식)_FV평가_금호종금(20070630)" xfId="3585"/>
    <cellStyle name="_유첨3(서식)_FV평가_금호종금(20070630)_대출" xfId="3586"/>
    <cellStyle name="_유첨3(서식)_단기매매" xfId="3580"/>
    <cellStyle name="_유첨3(서식)_매도가능" xfId="3581"/>
    <cellStyle name="_유첨3(서식)_한미캐피탈_공정가액재무제표(10.17)_영업권 계산_수심" xfId="3582"/>
    <cellStyle name="_유첨3(서식)_한미캐피탈_공정가액재무제표(1012)_정승호" xfId="3583"/>
    <cellStyle name="_유첨3(서식)_한미캐피탈_공정가액재무제표(법인세반영_회사제시)" xfId="3584"/>
    <cellStyle name="_이사회의사록의검토" xfId="3587"/>
    <cellStyle name="_이연법인세_2005" xfId="3588"/>
    <cellStyle name="_이연법인세_2005 2" xfId="4559"/>
    <cellStyle name="_이연법인세_2005 3" xfId="5675"/>
    <cellStyle name="_이용욱(05.20) 2004편성2-4분기(수정최종)" xfId="2189"/>
    <cellStyle name="_이자비용정산_200501(1)" xfId="3589"/>
    <cellStyle name="_이재민과장0206_무형자산상각" xfId="97"/>
    <cellStyle name="_이재민과장0206_무형자산상각 2" xfId="4492"/>
    <cellStyle name="_이재민과장0206_무형자산상각 3" xfId="3232"/>
    <cellStyle name="_이진우대리(0540725)" xfId="98"/>
    <cellStyle name="_이진우대리(0540725) 2" xfId="4493"/>
    <cellStyle name="_이진우대리(0540725) 3" xfId="3233"/>
    <cellStyle name="_이진우氏0204(2)" xfId="99"/>
    <cellStyle name="_이진우氏0204(2) 2" xfId="4494"/>
    <cellStyle name="_이진우氏0204(2) 3" xfId="3234"/>
    <cellStyle name="_이진우氏0727" xfId="100"/>
    <cellStyle name="_이진우氏0727 2" xfId="4495"/>
    <cellStyle name="_이진우氏0727 3" xfId="3235"/>
    <cellStyle name="_인수자산_감가상각누계액명세(2005년10월)" xfId="3590"/>
    <cellStyle name="_인수자산_감가상각누계액명세(2005년6월)" xfId="3591"/>
    <cellStyle name="_인수자산_감가상각누계액명세(2005년7월)" xfId="3592"/>
    <cellStyle name="_인수자산_감가상각누계액명세(2005년8월)" xfId="3593"/>
    <cellStyle name="_인수자산_감가상각누계액명세(2005년9월)" xfId="3594"/>
    <cellStyle name="_재무실적 정기보고서4월 (개정안-전행부문)" xfId="3595"/>
    <cellStyle name="_재무실적6월" xfId="2190"/>
    <cellStyle name="_재무제표 draft_법인세조정후" xfId="3596"/>
    <cellStyle name="_재무제표_1Q" xfId="3597"/>
    <cellStyle name="_재무제표공시용200703" xfId="2191"/>
    <cellStyle name="_재벌 Exposure가공" xfId="2192"/>
    <cellStyle name="_전산기기유지보수료7월" xfId="3598"/>
    <cellStyle name="_정보제공(정보제공지수)" xfId="3599"/>
    <cellStyle name="_종금PBC_Offering Circular_대출채권_0612" xfId="2193"/>
    <cellStyle name="_주석_손상차손환입" xfId="2194"/>
    <cellStyle name="_지분법3사" xfId="3600"/>
    <cellStyle name="_지분법분석3Q" xfId="3601"/>
    <cellStyle name="_지분법양식" xfId="3602"/>
    <cellStyle name="_지분법적용투자주식" xfId="3603"/>
    <cellStyle name="_지분법최종" xfId="3604"/>
    <cellStyle name="_지점(외화) " xfId="6932"/>
    <cellStyle name="_지정과제2차심의list" xfId="3623"/>
    <cellStyle name="_지정과제2차심의list_1" xfId="3624"/>
    <cellStyle name="_지정과제2차심의list_2" xfId="3625"/>
    <cellStyle name="_지정과제2차심의list_2_FV평가_금호종금(20070630)" xfId="3631"/>
    <cellStyle name="_지정과제2차심의list_2_FV평가_금호종금(20070630)_대출" xfId="3632"/>
    <cellStyle name="_지정과제2차심의list_2_단기매매" xfId="3626"/>
    <cellStyle name="_지정과제2차심의list_2_매도가능" xfId="3627"/>
    <cellStyle name="_지정과제2차심의list_2_한미캐피탈_공정가액재무제표(10.17)_영업권 계산_수심" xfId="3628"/>
    <cellStyle name="_지정과제2차심의list_2_한미캐피탈_공정가액재무제표(1012)_정승호" xfId="3629"/>
    <cellStyle name="_지정과제2차심의list_2_한미캐피탈_공정가액재무제표(법인세반영_회사제시)" xfId="3630"/>
    <cellStyle name="_지정과제2차심의결과" xfId="3605"/>
    <cellStyle name="_지정과제2차심의결과(금액조정후최종)" xfId="3606"/>
    <cellStyle name="_지정과제2차심의결과(금액조정후최종)_1" xfId="3607"/>
    <cellStyle name="_지정과제2차심의결과(금액조정후최종)_FV평가_금호종금(20070630)" xfId="3613"/>
    <cellStyle name="_지정과제2차심의결과(금액조정후최종)_FV평가_금호종금(20070630)_대출" xfId="3614"/>
    <cellStyle name="_지정과제2차심의결과(금액조정후최종)_단기매매" xfId="3608"/>
    <cellStyle name="_지정과제2차심의결과(금액조정후최종)_매도가능" xfId="3609"/>
    <cellStyle name="_지정과제2차심의결과(금액조정후최종)_한미캐피탈_공정가액재무제표(10.17)_영업권 계산_수심" xfId="3610"/>
    <cellStyle name="_지정과제2차심의결과(금액조정후최종)_한미캐피탈_공정가액재무제표(1012)_정승호" xfId="3611"/>
    <cellStyle name="_지정과제2차심의결과(금액조정후최종)_한미캐피탈_공정가액재무제표(법인세반영_회사제시)" xfId="3612"/>
    <cellStyle name="_지정과제2차심의결과_1" xfId="3615"/>
    <cellStyle name="_지정과제2차심의결과_FV평가_금호종금(20070630)" xfId="3621"/>
    <cellStyle name="_지정과제2차심의결과_FV평가_금호종금(20070630)_대출" xfId="3622"/>
    <cellStyle name="_지정과제2차심의결과_단기매매" xfId="3616"/>
    <cellStyle name="_지정과제2차심의결과_매도가능" xfId="3617"/>
    <cellStyle name="_지정과제2차심의결과_한미캐피탈_공정가액재무제표(10.17)_영업권 계산_수심" xfId="3618"/>
    <cellStyle name="_지정과제2차심의결과_한미캐피탈_공정가액재무제표(1012)_정승호" xfId="3619"/>
    <cellStyle name="_지정과제2차심의결과_한미캐피탈_공정가액재무제표(법인세반영_회사제시)" xfId="3620"/>
    <cellStyle name="_집중관리(981231)" xfId="3633"/>
    <cellStyle name="_집중관리(981231)_1" xfId="3634"/>
    <cellStyle name="_집중관리(981231)_1_FV평가_금호종금(20070630)" xfId="3640"/>
    <cellStyle name="_집중관리(981231)_1_FV평가_금호종금(20070630)_대출" xfId="3641"/>
    <cellStyle name="_집중관리(981231)_1_단기매매" xfId="3635"/>
    <cellStyle name="_집중관리(981231)_1_매도가능" xfId="3636"/>
    <cellStyle name="_집중관리(981231)_1_한미캐피탈_공정가액재무제표(10.17)_영업권 계산_수심" xfId="3637"/>
    <cellStyle name="_집중관리(981231)_1_한미캐피탈_공정가액재무제표(1012)_정승호" xfId="3638"/>
    <cellStyle name="_집중관리(981231)_1_한미캐피탈_공정가액재무제표(법인세반영_회사제시)" xfId="3639"/>
    <cellStyle name="_집중관리(지정과제및 양식)" xfId="3642"/>
    <cellStyle name="_집중관리(지정과제및 양식)_1" xfId="3643"/>
    <cellStyle name="_집중관리(지정과제및 양식)_FV평가_금호종금(20070630)" xfId="3649"/>
    <cellStyle name="_집중관리(지정과제및 양식)_FV평가_금호종금(20070630)_대출" xfId="3650"/>
    <cellStyle name="_집중관리(지정과제및 양식)_단기매매" xfId="3644"/>
    <cellStyle name="_집중관리(지정과제및 양식)_매도가능" xfId="3645"/>
    <cellStyle name="_집중관리(지정과제및 양식)_한미캐피탈_공정가액재무제표(10.17)_영업권 계산_수심" xfId="3646"/>
    <cellStyle name="_집중관리(지정과제및 양식)_한미캐피탈_공정가액재무제표(1012)_정승호" xfId="3647"/>
    <cellStyle name="_집중관리(지정과제및 양식)_한미캐피탈_공정가액재무제표(법인세반영_회사제시)" xfId="3648"/>
    <cellStyle name="_차주규모별대손상각현황(안진회계법인)" xfId="2195"/>
    <cellStyle name="_최병주(3월-IT인력)" xfId="3651"/>
    <cellStyle name="_최병주(sla-감가상각비공통배분)" xfId="3652"/>
    <cellStyle name="_충당금결산0706(최종)" xfId="101"/>
    <cellStyle name="_충당금결산0706(최종) 2" xfId="102"/>
    <cellStyle name="_충당금결산0706(최종) 2 2" xfId="103"/>
    <cellStyle name="_충당금결산0706(최종) 2 2 2" xfId="104"/>
    <cellStyle name="_충당금결산0706(최종) 2 2 3" xfId="105"/>
    <cellStyle name="_충당금결산0706(최종) 2 3" xfId="106"/>
    <cellStyle name="_충당금결산0706(최종) 2 4" xfId="107"/>
    <cellStyle name="_충당금결산0706(최종) 3" xfId="108"/>
    <cellStyle name="_충당금결산0706(최종) 3 2" xfId="109"/>
    <cellStyle name="_충당금결산0706(최종) 3 3" xfId="110"/>
    <cellStyle name="_충당금결산0706(최종) 4" xfId="111"/>
    <cellStyle name="_충당금결산0706(최종) 4 2" xfId="112"/>
    <cellStyle name="_충당금결산0706(최종) 4 3" xfId="113"/>
    <cellStyle name="_충당금결산0706(최종) 5" xfId="114"/>
    <cellStyle name="_충당금결산0706(최종) 6" xfId="115"/>
    <cellStyle name="_충당금결산0706(최종) 7" xfId="116"/>
    <cellStyle name="_취득시 자본조정실현총괄(0803)" xfId="3653"/>
    <cellStyle name="_취득시 자본조정실현총괄(0806)" xfId="3654"/>
    <cellStyle name="_취득시자본조정실현총괄(0812)" xfId="3655"/>
    <cellStyle name="_투자" xfId="3656"/>
    <cellStyle name="_투자금융손익 및 ABS영업(1)_returned" xfId="2196"/>
    <cellStyle name="_투자자본_LG런던(2004.12)" xfId="3657"/>
    <cellStyle name="_투자자본_LG선물(2004.12)" xfId="3658"/>
    <cellStyle name="_투자자본_LG투신(2004.12)" xfId="3659"/>
    <cellStyle name="_투자자본_LG홍콩(2004.12)" xfId="3660"/>
    <cellStyle name="_파생TradingVolume_061231" xfId="2197"/>
    <cellStyle name="_파생상품 Trading Volume현황_070630_returned" xfId="2198"/>
    <cellStyle name="_파생조정_총괄_0809" xfId="3661"/>
    <cellStyle name="_판관,제조경비" xfId="117"/>
    <cellStyle name="_판관,제조경비 2" xfId="4496"/>
    <cellStyle name="_판관,제조경비 3" xfId="3236"/>
    <cellStyle name="_판관비 LS" xfId="118"/>
    <cellStyle name="_판관비 LS 2" xfId="4497"/>
    <cellStyle name="_판관비 LS 3" xfId="3237"/>
    <cellStyle name="_회계팀 이정석회계사님(06년12월 예수금자료)" xfId="2199"/>
    <cellStyle name="£ BP" xfId="4026"/>
    <cellStyle name="¤@?e_laroux" xfId="4027"/>
    <cellStyle name="¤d¤A|i[0]_laroux" xfId="4028"/>
    <cellStyle name="¤d¤A|i_laroux" xfId="4029"/>
    <cellStyle name="¥ JY" xfId="4030"/>
    <cellStyle name="△서식" xfId="4025"/>
    <cellStyle name="᠀ŀ" xfId="4360"/>
    <cellStyle name="᠀ŀ 2" xfId="4578"/>
    <cellStyle name="᠀ŀ 3" xfId="5693"/>
    <cellStyle name="᠀ŀŀ䅀᠀ŀŀ䅀᠀ŀ" xfId="4362"/>
    <cellStyle name="᠀ŀŀ䅀᠀ŀŀ䅀᠀ŀ 2" xfId="4579"/>
    <cellStyle name="᠀ŀŀ䅀᠀ŀŀ䅀᠀ŀ 3" xfId="5694"/>
    <cellStyle name="᠀ŀŀ䅀᠀ŀŀ䅀᠀ŀŀ䅀᠀ŀŀ䅀᠀ŀŀ䅀᠀ŀŀ䅀᠀ŀŀ䅀᠀ŀŀ䅀᠀ŀŀ䅀᠀ŀ" xfId="4363"/>
    <cellStyle name="᠀ŀŀ䅀᠀ŀŀ䅀᠀ŀŀ䅀᠀ŀŀ䅀᠀ŀŀ䅀᠀ŀŀ䅀᠀ŀŀ䅀᠀ŀŀ䅀᠀ŀŀ䅀᠀ŀ 2" xfId="4580"/>
    <cellStyle name="᠀ŀŀ䅀᠀ŀŀ䅀᠀ŀŀ䅀᠀ŀŀ䅀᠀ŀŀ䅀᠀ŀŀ䅀᠀ŀŀ䅀᠀ŀŀ䅀᠀ŀŀ䅀᠀ŀ 3" xfId="5695"/>
    <cellStyle name="æøè [0.00" xfId="119"/>
    <cellStyle name="æøè_produ" xfId="120"/>
    <cellStyle name="êý [0.00]_pr" xfId="121"/>
    <cellStyle name="êý_product d" xfId="122"/>
    <cellStyle name="w_bookship" xfId="123"/>
    <cellStyle name="0" xfId="124"/>
    <cellStyle name="0,0_x000d__x000a_NA_x000d__x000a_" xfId="4031"/>
    <cellStyle name="0.0" xfId="4032"/>
    <cellStyle name="0.0 2" xfId="20426"/>
    <cellStyle name="0.00" xfId="4033"/>
    <cellStyle name="0.00 2" xfId="19937"/>
    <cellStyle name="1" xfId="4034"/>
    <cellStyle name="¹?ºð?²" xfId="125"/>
    <cellStyle name="12" xfId="4035"/>
    <cellStyle name="120" xfId="4036"/>
    <cellStyle name="16" xfId="4037"/>
    <cellStyle name="¹éºðà²" xfId="126"/>
    <cellStyle name="¹eºÐA²_AIAIC°AuCoE² " xfId="127"/>
    <cellStyle name="¹éºðà²_b2432상업용부동산대출현황" xfId="128"/>
    <cellStyle name="20% - Accent1" xfId="4038"/>
    <cellStyle name="20% - Accent2" xfId="4039"/>
    <cellStyle name="20% - Accent3" xfId="4040"/>
    <cellStyle name="20% - Accent4" xfId="4041"/>
    <cellStyle name="20% - Accent5" xfId="4042"/>
    <cellStyle name="20% - Accent6" xfId="4043"/>
    <cellStyle name="20% - 강조색1" xfId="3153" builtinId="30" customBuiltin="1"/>
    <cellStyle name="20% - 강조색1 10" xfId="129"/>
    <cellStyle name="20% - 강조색1 11" xfId="130"/>
    <cellStyle name="20% - 강조색1 12" xfId="131"/>
    <cellStyle name="20% - 강조색1 13" xfId="132"/>
    <cellStyle name="20% - 강조색1 14" xfId="133"/>
    <cellStyle name="20% - 강조색1 15" xfId="134"/>
    <cellStyle name="20% - 강조색1 16" xfId="135"/>
    <cellStyle name="20% - 강조색1 17" xfId="136"/>
    <cellStyle name="20% - 강조색1 18" xfId="137"/>
    <cellStyle name="20% - 강조색1 19" xfId="138"/>
    <cellStyle name="20% - 강조색1 2" xfId="139"/>
    <cellStyle name="20% - 강조색1 2 2" xfId="6926"/>
    <cellStyle name="20% - 강조색1 20" xfId="140"/>
    <cellStyle name="20% - 강조색1 21" xfId="141"/>
    <cellStyle name="20% - 강조색1 22" xfId="142"/>
    <cellStyle name="20% - 강조색1 23" xfId="143"/>
    <cellStyle name="20% - 강조색1 24" xfId="144"/>
    <cellStyle name="20% - 강조색1 25" xfId="145"/>
    <cellStyle name="20% - 강조색1 26" xfId="146"/>
    <cellStyle name="20% - 강조색1 27" xfId="147"/>
    <cellStyle name="20% - 강조색1 28" xfId="148"/>
    <cellStyle name="20% - 강조색1 29" xfId="149"/>
    <cellStyle name="20% - 강조색1 3" xfId="150"/>
    <cellStyle name="20% - 강조색1 30" xfId="151"/>
    <cellStyle name="20% - 강조색1 31" xfId="152"/>
    <cellStyle name="20% - 강조색1 32" xfId="3091"/>
    <cellStyle name="20% - 강조색1 32 2" xfId="8725"/>
    <cellStyle name="20% - 강조색1 32 2 2" xfId="10151"/>
    <cellStyle name="20% - 강조색1 32 2 2 2" xfId="20621"/>
    <cellStyle name="20% - 강조색1 32 2 3" xfId="11170"/>
    <cellStyle name="20% - 강조색1 32 2 4" xfId="20324"/>
    <cellStyle name="20% - 강조색1 32 3" xfId="8813"/>
    <cellStyle name="20% - 강조색1 32 3 2" xfId="10215"/>
    <cellStyle name="20% - 강조색1 32 3 3" xfId="11243"/>
    <cellStyle name="20% - 강조색1 32 3 4" xfId="20556"/>
    <cellStyle name="20% - 강조색1 32 4" xfId="10083"/>
    <cellStyle name="20% - 강조색1 32 5" xfId="11102"/>
    <cellStyle name="20% - 강조색1 32 6" xfId="8611"/>
    <cellStyle name="20% - 강조색1 32 7" xfId="20257"/>
    <cellStyle name="20% - 강조색1 33" xfId="8671"/>
    <cellStyle name="20% - 강조색1 33 2" xfId="10102"/>
    <cellStyle name="20% - 강조색1 33 2 2" xfId="20576"/>
    <cellStyle name="20% - 강조색1 33 3" xfId="11121"/>
    <cellStyle name="20% - 강조색1 33 4" xfId="20279"/>
    <cellStyle name="20% - 강조색1 34" xfId="8781"/>
    <cellStyle name="20% - 강조색1 34 2" xfId="10186"/>
    <cellStyle name="20% - 강조색1 34 2 2" xfId="20501"/>
    <cellStyle name="20% - 강조색1 34 3" xfId="11214"/>
    <cellStyle name="20% - 강조색1 34 4" xfId="20196"/>
    <cellStyle name="20% - 강조색1 35" xfId="10032"/>
    <cellStyle name="20% - 강조색1 35 2" xfId="20454"/>
    <cellStyle name="20% - 강조색1 36" xfId="11012"/>
    <cellStyle name="20% - 강조색1 37" xfId="11049"/>
    <cellStyle name="20% - 강조색1 38" xfId="6454"/>
    <cellStyle name="20% - 강조색1 39" xfId="19951"/>
    <cellStyle name="20% - 강조색1 4" xfId="153"/>
    <cellStyle name="20% - 강조색1 5" xfId="154"/>
    <cellStyle name="20% - 강조색1 6" xfId="155"/>
    <cellStyle name="20% - 강조색1 7" xfId="156"/>
    <cellStyle name="20% - 강조색1 8" xfId="157"/>
    <cellStyle name="20% - 강조색1 9" xfId="158"/>
    <cellStyle name="20% - 강조색2" xfId="3157" builtinId="34" customBuiltin="1"/>
    <cellStyle name="20% - 강조색2 10" xfId="159"/>
    <cellStyle name="20% - 강조색2 11" xfId="160"/>
    <cellStyle name="20% - 강조색2 12" xfId="161"/>
    <cellStyle name="20% - 강조색2 13" xfId="162"/>
    <cellStyle name="20% - 강조색2 14" xfId="163"/>
    <cellStyle name="20% - 강조색2 15" xfId="164"/>
    <cellStyle name="20% - 강조색2 16" xfId="165"/>
    <cellStyle name="20% - 강조색2 17" xfId="166"/>
    <cellStyle name="20% - 강조색2 18" xfId="167"/>
    <cellStyle name="20% - 강조색2 19" xfId="168"/>
    <cellStyle name="20% - 강조색2 2" xfId="169"/>
    <cellStyle name="20% - 강조색2 2 2" xfId="6925"/>
    <cellStyle name="20% - 강조색2 20" xfId="170"/>
    <cellStyle name="20% - 강조색2 21" xfId="171"/>
    <cellStyle name="20% - 강조색2 22" xfId="172"/>
    <cellStyle name="20% - 강조색2 23" xfId="173"/>
    <cellStyle name="20% - 강조색2 24" xfId="174"/>
    <cellStyle name="20% - 강조색2 25" xfId="175"/>
    <cellStyle name="20% - 강조색2 26" xfId="176"/>
    <cellStyle name="20% - 강조색2 27" xfId="177"/>
    <cellStyle name="20% - 강조색2 28" xfId="178"/>
    <cellStyle name="20% - 강조색2 29" xfId="179"/>
    <cellStyle name="20% - 강조색2 3" xfId="180"/>
    <cellStyle name="20% - 강조색2 30" xfId="181"/>
    <cellStyle name="20% - 강조색2 31" xfId="182"/>
    <cellStyle name="20% - 강조색2 32" xfId="3092"/>
    <cellStyle name="20% - 강조색2 32 2" xfId="8727"/>
    <cellStyle name="20% - 강조색2 32 2 2" xfId="10153"/>
    <cellStyle name="20% - 강조색2 32 2 2 2" xfId="20623"/>
    <cellStyle name="20% - 강조색2 32 2 3" xfId="11172"/>
    <cellStyle name="20% - 강조색2 32 2 4" xfId="20326"/>
    <cellStyle name="20% - 강조색2 32 3" xfId="8815"/>
    <cellStyle name="20% - 강조색2 32 3 2" xfId="10217"/>
    <cellStyle name="20% - 강조색2 32 3 3" xfId="11245"/>
    <cellStyle name="20% - 강조색2 32 3 4" xfId="20558"/>
    <cellStyle name="20% - 강조색2 32 4" xfId="10085"/>
    <cellStyle name="20% - 강조색2 32 5" xfId="11104"/>
    <cellStyle name="20% - 강조색2 32 6" xfId="8613"/>
    <cellStyle name="20% - 강조색2 32 7" xfId="20259"/>
    <cellStyle name="20% - 강조색2 33" xfId="8673"/>
    <cellStyle name="20% - 강조색2 33 2" xfId="10104"/>
    <cellStyle name="20% - 강조색2 33 2 2" xfId="20578"/>
    <cellStyle name="20% - 강조색2 33 3" xfId="11123"/>
    <cellStyle name="20% - 강조색2 33 4" xfId="20281"/>
    <cellStyle name="20% - 강조색2 34" xfId="8788"/>
    <cellStyle name="20% - 강조색2 34 2" xfId="10190"/>
    <cellStyle name="20% - 강조색2 34 2 2" xfId="20503"/>
    <cellStyle name="20% - 강조색2 34 3" xfId="11218"/>
    <cellStyle name="20% - 강조색2 34 4" xfId="20198"/>
    <cellStyle name="20% - 강조색2 35" xfId="10034"/>
    <cellStyle name="20% - 강조색2 35 2" xfId="20456"/>
    <cellStyle name="20% - 강조색2 36" xfId="11011"/>
    <cellStyle name="20% - 강조색2 37" xfId="11051"/>
    <cellStyle name="20% - 강조색2 38" xfId="6458"/>
    <cellStyle name="20% - 강조색2 39" xfId="20121"/>
    <cellStyle name="20% - 강조색2 4" xfId="183"/>
    <cellStyle name="20% - 강조색2 5" xfId="184"/>
    <cellStyle name="20% - 강조색2 6" xfId="185"/>
    <cellStyle name="20% - 강조색2 7" xfId="186"/>
    <cellStyle name="20% - 강조색2 8" xfId="187"/>
    <cellStyle name="20% - 강조색2 9" xfId="188"/>
    <cellStyle name="20% - 강조색3" xfId="3161" builtinId="38" customBuiltin="1"/>
    <cellStyle name="20% - 강조색3 10" xfId="189"/>
    <cellStyle name="20% - 강조색3 11" xfId="190"/>
    <cellStyle name="20% - 강조색3 12" xfId="191"/>
    <cellStyle name="20% - 강조색3 13" xfId="192"/>
    <cellStyle name="20% - 강조색3 14" xfId="193"/>
    <cellStyle name="20% - 강조색3 15" xfId="194"/>
    <cellStyle name="20% - 강조색3 16" xfId="195"/>
    <cellStyle name="20% - 강조색3 17" xfId="196"/>
    <cellStyle name="20% - 강조색3 18" xfId="197"/>
    <cellStyle name="20% - 강조색3 19" xfId="198"/>
    <cellStyle name="20% - 강조색3 2" xfId="199"/>
    <cellStyle name="20% - 강조색3 2 2" xfId="6924"/>
    <cellStyle name="20% - 강조색3 20" xfId="200"/>
    <cellStyle name="20% - 강조색3 21" xfId="201"/>
    <cellStyle name="20% - 강조색3 22" xfId="202"/>
    <cellStyle name="20% - 강조색3 23" xfId="203"/>
    <cellStyle name="20% - 강조색3 24" xfId="204"/>
    <cellStyle name="20% - 강조색3 25" xfId="205"/>
    <cellStyle name="20% - 강조색3 26" xfId="206"/>
    <cellStyle name="20% - 강조색3 27" xfId="207"/>
    <cellStyle name="20% - 강조색3 28" xfId="208"/>
    <cellStyle name="20% - 강조색3 29" xfId="209"/>
    <cellStyle name="20% - 강조색3 3" xfId="210"/>
    <cellStyle name="20% - 강조색3 30" xfId="211"/>
    <cellStyle name="20% - 강조색3 31" xfId="212"/>
    <cellStyle name="20% - 강조색3 32" xfId="3093"/>
    <cellStyle name="20% - 강조색3 32 2" xfId="8729"/>
    <cellStyle name="20% - 강조색3 32 2 2" xfId="10155"/>
    <cellStyle name="20% - 강조색3 32 2 2 2" xfId="20625"/>
    <cellStyle name="20% - 강조색3 32 2 3" xfId="11174"/>
    <cellStyle name="20% - 강조색3 32 2 4" xfId="20328"/>
    <cellStyle name="20% - 강조색3 32 3" xfId="8817"/>
    <cellStyle name="20% - 강조색3 32 3 2" xfId="10219"/>
    <cellStyle name="20% - 강조색3 32 3 3" xfId="11247"/>
    <cellStyle name="20% - 강조색3 32 3 4" xfId="20560"/>
    <cellStyle name="20% - 강조색3 32 4" xfId="10087"/>
    <cellStyle name="20% - 강조색3 32 5" xfId="11106"/>
    <cellStyle name="20% - 강조색3 32 6" xfId="8615"/>
    <cellStyle name="20% - 강조색3 32 7" xfId="20261"/>
    <cellStyle name="20% - 강조색3 33" xfId="8675"/>
    <cellStyle name="20% - 강조색3 33 2" xfId="10106"/>
    <cellStyle name="20% - 강조색3 33 2 2" xfId="20580"/>
    <cellStyle name="20% - 강조색3 33 3" xfId="11125"/>
    <cellStyle name="20% - 강조색3 33 4" xfId="20283"/>
    <cellStyle name="20% - 강조색3 34" xfId="8790"/>
    <cellStyle name="20% - 강조색3 34 2" xfId="10192"/>
    <cellStyle name="20% - 강조색3 34 2 2" xfId="20505"/>
    <cellStyle name="20% - 강조색3 34 3" xfId="11220"/>
    <cellStyle name="20% - 강조색3 34 4" xfId="20200"/>
    <cellStyle name="20% - 강조색3 35" xfId="10036"/>
    <cellStyle name="20% - 강조색3 35 2" xfId="20458"/>
    <cellStyle name="20% - 강조색3 36" xfId="11010"/>
    <cellStyle name="20% - 강조색3 37" xfId="11053"/>
    <cellStyle name="20% - 강조색3 38" xfId="6460"/>
    <cellStyle name="20% - 강조색3 39" xfId="20140"/>
    <cellStyle name="20% - 강조색3 4" xfId="213"/>
    <cellStyle name="20% - 강조색3 5" xfId="214"/>
    <cellStyle name="20% - 강조색3 6" xfId="215"/>
    <cellStyle name="20% - 강조색3 7" xfId="216"/>
    <cellStyle name="20% - 강조색3 8" xfId="217"/>
    <cellStyle name="20% - 강조색3 9" xfId="218"/>
    <cellStyle name="20% - 강조색4" xfId="3165" builtinId="42" customBuiltin="1"/>
    <cellStyle name="20% - 강조색4 10" xfId="219"/>
    <cellStyle name="20% - 강조색4 11" xfId="220"/>
    <cellStyle name="20% - 강조색4 12" xfId="221"/>
    <cellStyle name="20% - 강조색4 13" xfId="222"/>
    <cellStyle name="20% - 강조색4 14" xfId="223"/>
    <cellStyle name="20% - 강조색4 15" xfId="224"/>
    <cellStyle name="20% - 강조색4 16" xfId="225"/>
    <cellStyle name="20% - 강조색4 17" xfId="226"/>
    <cellStyle name="20% - 강조색4 18" xfId="227"/>
    <cellStyle name="20% - 강조색4 19" xfId="228"/>
    <cellStyle name="20% - 강조색4 2" xfId="229"/>
    <cellStyle name="20% - 강조색4 2 2" xfId="6923"/>
    <cellStyle name="20% - 강조색4 20" xfId="230"/>
    <cellStyle name="20% - 강조색4 21" xfId="231"/>
    <cellStyle name="20% - 강조색4 22" xfId="232"/>
    <cellStyle name="20% - 강조색4 23" xfId="233"/>
    <cellStyle name="20% - 강조색4 24" xfId="234"/>
    <cellStyle name="20% - 강조색4 25" xfId="235"/>
    <cellStyle name="20% - 강조색4 26" xfId="236"/>
    <cellStyle name="20% - 강조색4 27" xfId="237"/>
    <cellStyle name="20% - 강조색4 28" xfId="238"/>
    <cellStyle name="20% - 강조색4 29" xfId="239"/>
    <cellStyle name="20% - 강조색4 3" xfId="240"/>
    <cellStyle name="20% - 강조색4 30" xfId="241"/>
    <cellStyle name="20% - 강조색4 31" xfId="242"/>
    <cellStyle name="20% - 강조색4 32" xfId="3094"/>
    <cellStyle name="20% - 강조색4 32 2" xfId="8731"/>
    <cellStyle name="20% - 강조색4 32 2 2" xfId="10157"/>
    <cellStyle name="20% - 강조색4 32 2 2 2" xfId="20627"/>
    <cellStyle name="20% - 강조색4 32 2 3" xfId="11176"/>
    <cellStyle name="20% - 강조색4 32 2 4" xfId="20330"/>
    <cellStyle name="20% - 강조색4 32 3" xfId="8819"/>
    <cellStyle name="20% - 강조색4 32 3 2" xfId="10221"/>
    <cellStyle name="20% - 강조색4 32 3 3" xfId="11249"/>
    <cellStyle name="20% - 강조색4 32 3 4" xfId="20562"/>
    <cellStyle name="20% - 강조색4 32 4" xfId="10089"/>
    <cellStyle name="20% - 강조색4 32 5" xfId="11108"/>
    <cellStyle name="20% - 강조색4 32 6" xfId="8617"/>
    <cellStyle name="20% - 강조색4 32 7" xfId="20263"/>
    <cellStyle name="20% - 강조색4 33" xfId="8677"/>
    <cellStyle name="20% - 강조색4 33 2" xfId="10108"/>
    <cellStyle name="20% - 강조색4 33 2 2" xfId="20582"/>
    <cellStyle name="20% - 강조색4 33 3" xfId="11127"/>
    <cellStyle name="20% - 강조색4 33 4" xfId="20285"/>
    <cellStyle name="20% - 강조색4 34" xfId="8791"/>
    <cellStyle name="20% - 강조색4 34 2" xfId="10193"/>
    <cellStyle name="20% - 강조색4 34 2 2" xfId="20507"/>
    <cellStyle name="20% - 강조색4 34 3" xfId="11221"/>
    <cellStyle name="20% - 강조색4 34 4" xfId="20202"/>
    <cellStyle name="20% - 강조색4 35" xfId="10038"/>
    <cellStyle name="20% - 강조색4 35 2" xfId="20460"/>
    <cellStyle name="20% - 강조색4 36" xfId="11009"/>
    <cellStyle name="20% - 강조색4 37" xfId="11055"/>
    <cellStyle name="20% - 강조색4 38" xfId="6463"/>
    <cellStyle name="20% - 강조색4 39" xfId="19898"/>
    <cellStyle name="20% - 강조색4 4" xfId="243"/>
    <cellStyle name="20% - 강조색4 5" xfId="244"/>
    <cellStyle name="20% - 강조색4 6" xfId="245"/>
    <cellStyle name="20% - 강조색4 7" xfId="246"/>
    <cellStyle name="20% - 강조색4 8" xfId="247"/>
    <cellStyle name="20% - 강조색4 9" xfId="248"/>
    <cellStyle name="20% - 강조색5" xfId="3169" builtinId="46" customBuiltin="1"/>
    <cellStyle name="20% - 강조색5 10" xfId="249"/>
    <cellStyle name="20% - 강조색5 11" xfId="250"/>
    <cellStyle name="20% - 강조색5 12" xfId="251"/>
    <cellStyle name="20% - 강조색5 13" xfId="252"/>
    <cellStyle name="20% - 강조색5 14" xfId="253"/>
    <cellStyle name="20% - 강조색5 15" xfId="254"/>
    <cellStyle name="20% - 강조색5 16" xfId="255"/>
    <cellStyle name="20% - 강조색5 17" xfId="256"/>
    <cellStyle name="20% - 강조색5 18" xfId="257"/>
    <cellStyle name="20% - 강조색5 19" xfId="258"/>
    <cellStyle name="20% - 강조색5 2" xfId="259"/>
    <cellStyle name="20% - 강조색5 2 2" xfId="6922"/>
    <cellStyle name="20% - 강조색5 20" xfId="260"/>
    <cellStyle name="20% - 강조색5 21" xfId="261"/>
    <cellStyle name="20% - 강조색5 22" xfId="262"/>
    <cellStyle name="20% - 강조색5 23" xfId="263"/>
    <cellStyle name="20% - 강조색5 24" xfId="264"/>
    <cellStyle name="20% - 강조색5 25" xfId="265"/>
    <cellStyle name="20% - 강조색5 26" xfId="266"/>
    <cellStyle name="20% - 강조색5 27" xfId="267"/>
    <cellStyle name="20% - 강조색5 28" xfId="268"/>
    <cellStyle name="20% - 강조색5 29" xfId="269"/>
    <cellStyle name="20% - 강조색5 3" xfId="270"/>
    <cellStyle name="20% - 강조색5 30" xfId="271"/>
    <cellStyle name="20% - 강조색5 31" xfId="272"/>
    <cellStyle name="20% - 강조색5 32" xfId="3095"/>
    <cellStyle name="20% - 강조색5 32 2" xfId="8733"/>
    <cellStyle name="20% - 강조색5 32 2 2" xfId="10159"/>
    <cellStyle name="20% - 강조색5 32 2 2 2" xfId="20629"/>
    <cellStyle name="20% - 강조색5 32 2 3" xfId="11178"/>
    <cellStyle name="20% - 강조색5 32 2 4" xfId="20332"/>
    <cellStyle name="20% - 강조색5 32 3" xfId="8821"/>
    <cellStyle name="20% - 강조색5 32 3 2" xfId="10223"/>
    <cellStyle name="20% - 강조색5 32 3 3" xfId="11251"/>
    <cellStyle name="20% - 강조색5 32 3 4" xfId="20564"/>
    <cellStyle name="20% - 강조색5 32 4" xfId="10091"/>
    <cellStyle name="20% - 강조색5 32 5" xfId="11110"/>
    <cellStyle name="20% - 강조색5 32 6" xfId="8619"/>
    <cellStyle name="20% - 강조색5 32 7" xfId="20265"/>
    <cellStyle name="20% - 강조색5 33" xfId="8679"/>
    <cellStyle name="20% - 강조색5 33 2" xfId="10110"/>
    <cellStyle name="20% - 강조색5 33 2 2" xfId="20584"/>
    <cellStyle name="20% - 강조색5 33 3" xfId="11129"/>
    <cellStyle name="20% - 강조색5 33 4" xfId="20287"/>
    <cellStyle name="20% - 강조색5 34" xfId="8787"/>
    <cellStyle name="20% - 강조색5 34 2" xfId="10189"/>
    <cellStyle name="20% - 강조색5 34 2 2" xfId="20509"/>
    <cellStyle name="20% - 강조색5 34 3" xfId="11217"/>
    <cellStyle name="20% - 강조색5 34 4" xfId="20204"/>
    <cellStyle name="20% - 강조색5 35" xfId="10040"/>
    <cellStyle name="20% - 강조색5 35 2" xfId="20463"/>
    <cellStyle name="20% - 강조색5 36" xfId="11008"/>
    <cellStyle name="20% - 강조색5 37" xfId="11057"/>
    <cellStyle name="20% - 강조색5 38" xfId="6466"/>
    <cellStyle name="20% - 강조색5 39" xfId="20142"/>
    <cellStyle name="20% - 강조색5 4" xfId="273"/>
    <cellStyle name="20% - 강조색5 5" xfId="274"/>
    <cellStyle name="20% - 강조색5 6" xfId="275"/>
    <cellStyle name="20% - 강조색5 7" xfId="276"/>
    <cellStyle name="20% - 강조색5 8" xfId="277"/>
    <cellStyle name="20% - 강조색5 9" xfId="278"/>
    <cellStyle name="20% - 강조색6" xfId="3173" builtinId="50" customBuiltin="1"/>
    <cellStyle name="20% - 강조색6 10" xfId="279"/>
    <cellStyle name="20% - 강조색6 11" xfId="280"/>
    <cellStyle name="20% - 강조색6 12" xfId="281"/>
    <cellStyle name="20% - 강조색6 13" xfId="282"/>
    <cellStyle name="20% - 강조색6 14" xfId="283"/>
    <cellStyle name="20% - 강조색6 15" xfId="284"/>
    <cellStyle name="20% - 강조색6 16" xfId="285"/>
    <cellStyle name="20% - 강조색6 17" xfId="286"/>
    <cellStyle name="20% - 강조색6 18" xfId="287"/>
    <cellStyle name="20% - 강조색6 19" xfId="288"/>
    <cellStyle name="20% - 강조색6 2" xfId="289"/>
    <cellStyle name="20% - 강조색6 2 2" xfId="6921"/>
    <cellStyle name="20% - 강조색6 20" xfId="290"/>
    <cellStyle name="20% - 강조색6 21" xfId="291"/>
    <cellStyle name="20% - 강조색6 22" xfId="292"/>
    <cellStyle name="20% - 강조색6 23" xfId="293"/>
    <cellStyle name="20% - 강조색6 24" xfId="294"/>
    <cellStyle name="20% - 강조색6 25" xfId="295"/>
    <cellStyle name="20% - 강조색6 26" xfId="296"/>
    <cellStyle name="20% - 강조색6 27" xfId="297"/>
    <cellStyle name="20% - 강조색6 28" xfId="298"/>
    <cellStyle name="20% - 강조색6 29" xfId="299"/>
    <cellStyle name="20% - 강조색6 3" xfId="300"/>
    <cellStyle name="20% - 강조색6 30" xfId="301"/>
    <cellStyle name="20% - 강조색6 31" xfId="302"/>
    <cellStyle name="20% - 강조색6 32" xfId="3096"/>
    <cellStyle name="20% - 강조색6 32 2" xfId="8735"/>
    <cellStyle name="20% - 강조색6 32 2 2" xfId="10161"/>
    <cellStyle name="20% - 강조색6 32 2 2 2" xfId="20631"/>
    <cellStyle name="20% - 강조색6 32 2 3" xfId="11180"/>
    <cellStyle name="20% - 강조색6 32 2 4" xfId="20334"/>
    <cellStyle name="20% - 강조색6 32 3" xfId="8823"/>
    <cellStyle name="20% - 강조색6 32 3 2" xfId="10225"/>
    <cellStyle name="20% - 강조색6 32 3 3" xfId="11253"/>
    <cellStyle name="20% - 강조색6 32 3 4" xfId="20566"/>
    <cellStyle name="20% - 강조색6 32 4" xfId="10093"/>
    <cellStyle name="20% - 강조색6 32 5" xfId="11112"/>
    <cellStyle name="20% - 강조색6 32 6" xfId="8621"/>
    <cellStyle name="20% - 강조색6 32 7" xfId="20267"/>
    <cellStyle name="20% - 강조색6 33" xfId="8681"/>
    <cellStyle name="20% - 강조색6 33 2" xfId="10112"/>
    <cellStyle name="20% - 강조색6 33 2 2" xfId="20586"/>
    <cellStyle name="20% - 강조색6 33 3" xfId="11131"/>
    <cellStyle name="20% - 강조색6 33 4" xfId="20289"/>
    <cellStyle name="20% - 강조색6 34" xfId="8760"/>
    <cellStyle name="20% - 강조색6 34 2" xfId="10169"/>
    <cellStyle name="20% - 강조색6 34 2 2" xfId="20511"/>
    <cellStyle name="20% - 강조색6 34 3" xfId="11197"/>
    <cellStyle name="20% - 강조색6 34 4" xfId="20206"/>
    <cellStyle name="20% - 강조색6 35" xfId="10042"/>
    <cellStyle name="20% - 강조색6 35 2" xfId="20465"/>
    <cellStyle name="20% - 강조색6 36" xfId="11007"/>
    <cellStyle name="20% - 강조색6 37" xfId="11059"/>
    <cellStyle name="20% - 강조색6 38" xfId="6469"/>
    <cellStyle name="20% - 강조색6 39" xfId="20056"/>
    <cellStyle name="20% - 강조색6 4" xfId="303"/>
    <cellStyle name="20% - 강조색6 5" xfId="304"/>
    <cellStyle name="20% - 강조색6 6" xfId="305"/>
    <cellStyle name="20% - 강조색6 7" xfId="306"/>
    <cellStyle name="20% - 강조색6 8" xfId="307"/>
    <cellStyle name="20% - 강조색6 9" xfId="308"/>
    <cellStyle name="³f¹o [0]_RESULTS" xfId="4044"/>
    <cellStyle name="³f¹o[0]_laroux" xfId="4045"/>
    <cellStyle name="³f¹o_laroux" xfId="4046"/>
    <cellStyle name="40% - Accent1" xfId="4047"/>
    <cellStyle name="40% - Accent2" xfId="4048"/>
    <cellStyle name="40% - Accent3" xfId="4049"/>
    <cellStyle name="40% - Accent4" xfId="4050"/>
    <cellStyle name="40% - Accent5" xfId="4051"/>
    <cellStyle name="40% - Accent6" xfId="4052"/>
    <cellStyle name="40% - 강조색1" xfId="3154" builtinId="31" customBuiltin="1"/>
    <cellStyle name="40% - 강조색1 10" xfId="309"/>
    <cellStyle name="40% - 강조색1 11" xfId="310"/>
    <cellStyle name="40% - 강조색1 12" xfId="311"/>
    <cellStyle name="40% - 강조색1 13" xfId="312"/>
    <cellStyle name="40% - 강조색1 14" xfId="313"/>
    <cellStyle name="40% - 강조색1 15" xfId="314"/>
    <cellStyle name="40% - 강조색1 16" xfId="315"/>
    <cellStyle name="40% - 강조색1 17" xfId="316"/>
    <cellStyle name="40% - 강조색1 18" xfId="317"/>
    <cellStyle name="40% - 강조색1 19" xfId="318"/>
    <cellStyle name="40% - 강조색1 2" xfId="319"/>
    <cellStyle name="40% - 강조색1 2 2" xfId="6920"/>
    <cellStyle name="40% - 강조색1 20" xfId="320"/>
    <cellStyle name="40% - 강조색1 21" xfId="321"/>
    <cellStyle name="40% - 강조색1 22" xfId="322"/>
    <cellStyle name="40% - 강조색1 23" xfId="323"/>
    <cellStyle name="40% - 강조색1 24" xfId="324"/>
    <cellStyle name="40% - 강조색1 25" xfId="325"/>
    <cellStyle name="40% - 강조색1 26" xfId="326"/>
    <cellStyle name="40% - 강조색1 27" xfId="327"/>
    <cellStyle name="40% - 강조색1 28" xfId="328"/>
    <cellStyle name="40% - 강조색1 29" xfId="329"/>
    <cellStyle name="40% - 강조색1 3" xfId="330"/>
    <cellStyle name="40% - 강조색1 30" xfId="331"/>
    <cellStyle name="40% - 강조색1 31" xfId="332"/>
    <cellStyle name="40% - 강조색1 32" xfId="3097"/>
    <cellStyle name="40% - 강조색1 32 2" xfId="8726"/>
    <cellStyle name="40% - 강조색1 32 2 2" xfId="10152"/>
    <cellStyle name="40% - 강조색1 32 2 2 2" xfId="20622"/>
    <cellStyle name="40% - 강조색1 32 2 3" xfId="11171"/>
    <cellStyle name="40% - 강조색1 32 2 4" xfId="20325"/>
    <cellStyle name="40% - 강조색1 32 3" xfId="8814"/>
    <cellStyle name="40% - 강조색1 32 3 2" xfId="10216"/>
    <cellStyle name="40% - 강조색1 32 3 3" xfId="11244"/>
    <cellStyle name="40% - 강조색1 32 3 4" xfId="20557"/>
    <cellStyle name="40% - 강조색1 32 4" xfId="10084"/>
    <cellStyle name="40% - 강조색1 32 5" xfId="11103"/>
    <cellStyle name="40% - 강조색1 32 6" xfId="8612"/>
    <cellStyle name="40% - 강조색1 32 7" xfId="20258"/>
    <cellStyle name="40% - 강조색1 33" xfId="8672"/>
    <cellStyle name="40% - 강조색1 33 2" xfId="10103"/>
    <cellStyle name="40% - 강조색1 33 2 2" xfId="20577"/>
    <cellStyle name="40% - 강조색1 33 3" xfId="11122"/>
    <cellStyle name="40% - 강조색1 33 4" xfId="20280"/>
    <cellStyle name="40% - 강조색1 34" xfId="8789"/>
    <cellStyle name="40% - 강조색1 34 2" xfId="10191"/>
    <cellStyle name="40% - 강조색1 34 2 2" xfId="20502"/>
    <cellStyle name="40% - 강조색1 34 3" xfId="11219"/>
    <cellStyle name="40% - 강조색1 34 4" xfId="20197"/>
    <cellStyle name="40% - 강조색1 35" xfId="10033"/>
    <cellStyle name="40% - 강조색1 35 2" xfId="20455"/>
    <cellStyle name="40% - 강조색1 36" xfId="11006"/>
    <cellStyle name="40% - 강조색1 37" xfId="11050"/>
    <cellStyle name="40% - 강조색1 38" xfId="6455"/>
    <cellStyle name="40% - 강조색1 39" xfId="19975"/>
    <cellStyle name="40% - 강조색1 4" xfId="333"/>
    <cellStyle name="40% - 강조색1 5" xfId="334"/>
    <cellStyle name="40% - 강조색1 6" xfId="335"/>
    <cellStyle name="40% - 강조색1 7" xfId="336"/>
    <cellStyle name="40% - 강조색1 8" xfId="337"/>
    <cellStyle name="40% - 강조색1 9" xfId="338"/>
    <cellStyle name="40% - 강조색2" xfId="3158" builtinId="35" customBuiltin="1"/>
    <cellStyle name="40% - 강조색2 10" xfId="339"/>
    <cellStyle name="40% - 강조색2 11" xfId="340"/>
    <cellStyle name="40% - 강조색2 12" xfId="341"/>
    <cellStyle name="40% - 강조색2 13" xfId="342"/>
    <cellStyle name="40% - 강조색2 14" xfId="343"/>
    <cellStyle name="40% - 강조색2 15" xfId="344"/>
    <cellStyle name="40% - 강조색2 16" xfId="345"/>
    <cellStyle name="40% - 강조색2 17" xfId="346"/>
    <cellStyle name="40% - 강조색2 18" xfId="347"/>
    <cellStyle name="40% - 강조색2 19" xfId="348"/>
    <cellStyle name="40% - 강조색2 2" xfId="349"/>
    <cellStyle name="40% - 강조색2 2 2" xfId="6919"/>
    <cellStyle name="40% - 강조색2 20" xfId="350"/>
    <cellStyle name="40% - 강조색2 21" xfId="351"/>
    <cellStyle name="40% - 강조색2 22" xfId="352"/>
    <cellStyle name="40% - 강조색2 23" xfId="353"/>
    <cellStyle name="40% - 강조색2 24" xfId="354"/>
    <cellStyle name="40% - 강조색2 25" xfId="355"/>
    <cellStyle name="40% - 강조색2 26" xfId="356"/>
    <cellStyle name="40% - 강조색2 27" xfId="357"/>
    <cellStyle name="40% - 강조색2 28" xfId="358"/>
    <cellStyle name="40% - 강조색2 29" xfId="359"/>
    <cellStyle name="40% - 강조색2 3" xfId="360"/>
    <cellStyle name="40% - 강조색2 30" xfId="361"/>
    <cellStyle name="40% - 강조색2 31" xfId="362"/>
    <cellStyle name="40% - 강조색2 32" xfId="3098"/>
    <cellStyle name="40% - 강조색2 32 2" xfId="8728"/>
    <cellStyle name="40% - 강조색2 32 2 2" xfId="10154"/>
    <cellStyle name="40% - 강조색2 32 2 2 2" xfId="20624"/>
    <cellStyle name="40% - 강조색2 32 2 3" xfId="11173"/>
    <cellStyle name="40% - 강조색2 32 2 4" xfId="20327"/>
    <cellStyle name="40% - 강조색2 32 3" xfId="8816"/>
    <cellStyle name="40% - 강조색2 32 3 2" xfId="10218"/>
    <cellStyle name="40% - 강조색2 32 3 3" xfId="11246"/>
    <cellStyle name="40% - 강조색2 32 3 4" xfId="20559"/>
    <cellStyle name="40% - 강조색2 32 4" xfId="10086"/>
    <cellStyle name="40% - 강조색2 32 5" xfId="11105"/>
    <cellStyle name="40% - 강조색2 32 6" xfId="8614"/>
    <cellStyle name="40% - 강조색2 32 7" xfId="20260"/>
    <cellStyle name="40% - 강조색2 33" xfId="8674"/>
    <cellStyle name="40% - 강조색2 33 2" xfId="10105"/>
    <cellStyle name="40% - 강조색2 33 2 2" xfId="20579"/>
    <cellStyle name="40% - 강조색2 33 3" xfId="11124"/>
    <cellStyle name="40% - 강조색2 33 4" xfId="20282"/>
    <cellStyle name="40% - 강조색2 34" xfId="8792"/>
    <cellStyle name="40% - 강조색2 34 2" xfId="10194"/>
    <cellStyle name="40% - 강조색2 34 2 2" xfId="20504"/>
    <cellStyle name="40% - 강조색2 34 3" xfId="11222"/>
    <cellStyle name="40% - 강조색2 34 4" xfId="20199"/>
    <cellStyle name="40% - 강조색2 35" xfId="10035"/>
    <cellStyle name="40% - 강조색2 35 2" xfId="20457"/>
    <cellStyle name="40% - 강조색2 36" xfId="11005"/>
    <cellStyle name="40% - 강조색2 37" xfId="11052"/>
    <cellStyle name="40% - 강조색2 38" xfId="6459"/>
    <cellStyle name="40% - 강조색2 39" xfId="20145"/>
    <cellStyle name="40% - 강조색2 4" xfId="363"/>
    <cellStyle name="40% - 강조색2 5" xfId="364"/>
    <cellStyle name="40% - 강조색2 6" xfId="365"/>
    <cellStyle name="40% - 강조색2 7" xfId="366"/>
    <cellStyle name="40% - 강조색2 8" xfId="367"/>
    <cellStyle name="40% - 강조색2 9" xfId="368"/>
    <cellStyle name="40% - 강조색3" xfId="3162" builtinId="39" customBuiltin="1"/>
    <cellStyle name="40% - 강조색3 10" xfId="369"/>
    <cellStyle name="40% - 강조색3 11" xfId="370"/>
    <cellStyle name="40% - 강조색3 12" xfId="371"/>
    <cellStyle name="40% - 강조색3 13" xfId="372"/>
    <cellStyle name="40% - 강조색3 14" xfId="373"/>
    <cellStyle name="40% - 강조색3 15" xfId="374"/>
    <cellStyle name="40% - 강조색3 16" xfId="375"/>
    <cellStyle name="40% - 강조색3 17" xfId="376"/>
    <cellStyle name="40% - 강조색3 18" xfId="377"/>
    <cellStyle name="40% - 강조색3 19" xfId="378"/>
    <cellStyle name="40% - 강조색3 2" xfId="379"/>
    <cellStyle name="40% - 강조색3 2 2" xfId="6918"/>
    <cellStyle name="40% - 강조색3 20" xfId="380"/>
    <cellStyle name="40% - 강조색3 21" xfId="381"/>
    <cellStyle name="40% - 강조색3 22" xfId="382"/>
    <cellStyle name="40% - 강조색3 23" xfId="383"/>
    <cellStyle name="40% - 강조색3 24" xfId="384"/>
    <cellStyle name="40% - 강조색3 25" xfId="385"/>
    <cellStyle name="40% - 강조색3 26" xfId="386"/>
    <cellStyle name="40% - 강조색3 27" xfId="387"/>
    <cellStyle name="40% - 강조색3 28" xfId="388"/>
    <cellStyle name="40% - 강조색3 29" xfId="389"/>
    <cellStyle name="40% - 강조색3 3" xfId="390"/>
    <cellStyle name="40% - 강조색3 30" xfId="391"/>
    <cellStyle name="40% - 강조색3 31" xfId="392"/>
    <cellStyle name="40% - 강조색3 32" xfId="3099"/>
    <cellStyle name="40% - 강조색3 32 2" xfId="8730"/>
    <cellStyle name="40% - 강조색3 32 2 2" xfId="10156"/>
    <cellStyle name="40% - 강조색3 32 2 2 2" xfId="20626"/>
    <cellStyle name="40% - 강조색3 32 2 3" xfId="11175"/>
    <cellStyle name="40% - 강조색3 32 2 4" xfId="20329"/>
    <cellStyle name="40% - 강조색3 32 3" xfId="8818"/>
    <cellStyle name="40% - 강조색3 32 3 2" xfId="10220"/>
    <cellStyle name="40% - 강조색3 32 3 3" xfId="11248"/>
    <cellStyle name="40% - 강조색3 32 3 4" xfId="20561"/>
    <cellStyle name="40% - 강조색3 32 4" xfId="10088"/>
    <cellStyle name="40% - 강조색3 32 5" xfId="11107"/>
    <cellStyle name="40% - 강조색3 32 6" xfId="8616"/>
    <cellStyle name="40% - 강조색3 32 7" xfId="20262"/>
    <cellStyle name="40% - 강조색3 33" xfId="8676"/>
    <cellStyle name="40% - 강조색3 33 2" xfId="10107"/>
    <cellStyle name="40% - 강조색3 33 2 2" xfId="20581"/>
    <cellStyle name="40% - 강조색3 33 3" xfId="11126"/>
    <cellStyle name="40% - 강조색3 33 4" xfId="20284"/>
    <cellStyle name="40% - 강조색3 34" xfId="8780"/>
    <cellStyle name="40% - 강조색3 34 2" xfId="10185"/>
    <cellStyle name="40% - 강조색3 34 2 2" xfId="20506"/>
    <cellStyle name="40% - 강조색3 34 3" xfId="11213"/>
    <cellStyle name="40% - 강조색3 34 4" xfId="20201"/>
    <cellStyle name="40% - 강조색3 35" xfId="10037"/>
    <cellStyle name="40% - 강조색3 35 2" xfId="20459"/>
    <cellStyle name="40% - 강조색3 36" xfId="11004"/>
    <cellStyle name="40% - 강조색3 37" xfId="11054"/>
    <cellStyle name="40% - 강조색3 38" xfId="6461"/>
    <cellStyle name="40% - 강조색3 39" xfId="19554"/>
    <cellStyle name="40% - 강조색3 4" xfId="393"/>
    <cellStyle name="40% - 강조색3 5" xfId="394"/>
    <cellStyle name="40% - 강조색3 6" xfId="395"/>
    <cellStyle name="40% - 강조색3 7" xfId="396"/>
    <cellStyle name="40% - 강조색3 8" xfId="397"/>
    <cellStyle name="40% - 강조색3 9" xfId="398"/>
    <cellStyle name="40% - 강조색4" xfId="3166" builtinId="43" customBuiltin="1"/>
    <cellStyle name="40% - 강조색4 10" xfId="399"/>
    <cellStyle name="40% - 강조색4 11" xfId="400"/>
    <cellStyle name="40% - 강조색4 12" xfId="401"/>
    <cellStyle name="40% - 강조색4 13" xfId="402"/>
    <cellStyle name="40% - 강조색4 14" xfId="403"/>
    <cellStyle name="40% - 강조색4 15" xfId="404"/>
    <cellStyle name="40% - 강조색4 16" xfId="405"/>
    <cellStyle name="40% - 강조색4 17" xfId="406"/>
    <cellStyle name="40% - 강조색4 18" xfId="407"/>
    <cellStyle name="40% - 강조색4 19" xfId="408"/>
    <cellStyle name="40% - 강조색4 2" xfId="409"/>
    <cellStyle name="40% - 강조색4 2 2" xfId="6917"/>
    <cellStyle name="40% - 강조색4 20" xfId="410"/>
    <cellStyle name="40% - 강조색4 21" xfId="411"/>
    <cellStyle name="40% - 강조색4 22" xfId="412"/>
    <cellStyle name="40% - 강조색4 23" xfId="413"/>
    <cellStyle name="40% - 강조색4 24" xfId="414"/>
    <cellStyle name="40% - 강조색4 25" xfId="415"/>
    <cellStyle name="40% - 강조색4 26" xfId="416"/>
    <cellStyle name="40% - 강조색4 27" xfId="417"/>
    <cellStyle name="40% - 강조색4 28" xfId="418"/>
    <cellStyle name="40% - 강조색4 29" xfId="419"/>
    <cellStyle name="40% - 강조색4 3" xfId="420"/>
    <cellStyle name="40% - 강조색4 30" xfId="421"/>
    <cellStyle name="40% - 강조색4 31" xfId="422"/>
    <cellStyle name="40% - 강조색4 32" xfId="3100"/>
    <cellStyle name="40% - 강조색4 32 2" xfId="8732"/>
    <cellStyle name="40% - 강조색4 32 2 2" xfId="10158"/>
    <cellStyle name="40% - 강조색4 32 2 2 2" xfId="20628"/>
    <cellStyle name="40% - 강조색4 32 2 3" xfId="11177"/>
    <cellStyle name="40% - 강조색4 32 2 4" xfId="20331"/>
    <cellStyle name="40% - 강조색4 32 3" xfId="8820"/>
    <cellStyle name="40% - 강조색4 32 3 2" xfId="10222"/>
    <cellStyle name="40% - 강조색4 32 3 3" xfId="11250"/>
    <cellStyle name="40% - 강조색4 32 3 4" xfId="20563"/>
    <cellStyle name="40% - 강조색4 32 4" xfId="10090"/>
    <cellStyle name="40% - 강조색4 32 5" xfId="11109"/>
    <cellStyle name="40% - 강조색4 32 6" xfId="8618"/>
    <cellStyle name="40% - 강조색4 32 7" xfId="20264"/>
    <cellStyle name="40% - 강조색4 33" xfId="8678"/>
    <cellStyle name="40% - 강조색4 33 2" xfId="10109"/>
    <cellStyle name="40% - 강조색4 33 2 2" xfId="20583"/>
    <cellStyle name="40% - 강조색4 33 3" xfId="11128"/>
    <cellStyle name="40% - 강조색4 33 4" xfId="20286"/>
    <cellStyle name="40% - 강조색4 34" xfId="8779"/>
    <cellStyle name="40% - 강조색4 34 2" xfId="10184"/>
    <cellStyle name="40% - 강조색4 34 2 2" xfId="20508"/>
    <cellStyle name="40% - 강조색4 34 3" xfId="11212"/>
    <cellStyle name="40% - 강조색4 34 4" xfId="20203"/>
    <cellStyle name="40% - 강조색4 35" xfId="10039"/>
    <cellStyle name="40% - 강조색4 35 2" xfId="20461"/>
    <cellStyle name="40% - 강조색4 36" xfId="11003"/>
    <cellStyle name="40% - 강조색4 37" xfId="11056"/>
    <cellStyle name="40% - 강조색4 38" xfId="6464"/>
    <cellStyle name="40% - 강조색4 39" xfId="20133"/>
    <cellStyle name="40% - 강조색4 4" xfId="423"/>
    <cellStyle name="40% - 강조색4 5" xfId="424"/>
    <cellStyle name="40% - 강조색4 6" xfId="425"/>
    <cellStyle name="40% - 강조색4 7" xfId="426"/>
    <cellStyle name="40% - 강조색4 8" xfId="427"/>
    <cellStyle name="40% - 강조색4 9" xfId="428"/>
    <cellStyle name="40% - 강조색5" xfId="3170" builtinId="47" customBuiltin="1"/>
    <cellStyle name="40% - 강조색5 10" xfId="429"/>
    <cellStyle name="40% - 강조색5 11" xfId="430"/>
    <cellStyle name="40% - 강조색5 12" xfId="431"/>
    <cellStyle name="40% - 강조색5 13" xfId="432"/>
    <cellStyle name="40% - 강조색5 14" xfId="433"/>
    <cellStyle name="40% - 강조색5 15" xfId="434"/>
    <cellStyle name="40% - 강조색5 16" xfId="435"/>
    <cellStyle name="40% - 강조색5 17" xfId="436"/>
    <cellStyle name="40% - 강조색5 18" xfId="437"/>
    <cellStyle name="40% - 강조색5 19" xfId="438"/>
    <cellStyle name="40% - 강조색5 2" xfId="439"/>
    <cellStyle name="40% - 강조색5 2 2" xfId="6916"/>
    <cellStyle name="40% - 강조색5 20" xfId="440"/>
    <cellStyle name="40% - 강조색5 21" xfId="441"/>
    <cellStyle name="40% - 강조색5 22" xfId="442"/>
    <cellStyle name="40% - 강조색5 23" xfId="443"/>
    <cellStyle name="40% - 강조색5 24" xfId="444"/>
    <cellStyle name="40% - 강조색5 25" xfId="445"/>
    <cellStyle name="40% - 강조색5 26" xfId="446"/>
    <cellStyle name="40% - 강조색5 27" xfId="447"/>
    <cellStyle name="40% - 강조색5 28" xfId="448"/>
    <cellStyle name="40% - 강조색5 29" xfId="449"/>
    <cellStyle name="40% - 강조색5 3" xfId="450"/>
    <cellStyle name="40% - 강조색5 30" xfId="451"/>
    <cellStyle name="40% - 강조색5 31" xfId="452"/>
    <cellStyle name="40% - 강조색5 32" xfId="3101"/>
    <cellStyle name="40% - 강조색5 32 2" xfId="8734"/>
    <cellStyle name="40% - 강조색5 32 2 2" xfId="10160"/>
    <cellStyle name="40% - 강조색5 32 2 2 2" xfId="20630"/>
    <cellStyle name="40% - 강조색5 32 2 3" xfId="11179"/>
    <cellStyle name="40% - 강조색5 32 2 4" xfId="20333"/>
    <cellStyle name="40% - 강조색5 32 3" xfId="8822"/>
    <cellStyle name="40% - 강조색5 32 3 2" xfId="10224"/>
    <cellStyle name="40% - 강조색5 32 3 3" xfId="11252"/>
    <cellStyle name="40% - 강조색5 32 3 4" xfId="20565"/>
    <cellStyle name="40% - 강조색5 32 4" xfId="10092"/>
    <cellStyle name="40% - 강조색5 32 5" xfId="11111"/>
    <cellStyle name="40% - 강조색5 32 6" xfId="8620"/>
    <cellStyle name="40% - 강조색5 32 7" xfId="20266"/>
    <cellStyle name="40% - 강조색5 33" xfId="8680"/>
    <cellStyle name="40% - 강조색5 33 2" xfId="10111"/>
    <cellStyle name="40% - 강조색5 33 2 2" xfId="20585"/>
    <cellStyle name="40% - 강조색5 33 3" xfId="11130"/>
    <cellStyle name="40% - 강조색5 33 4" xfId="20288"/>
    <cellStyle name="40% - 강조색5 34" xfId="8770"/>
    <cellStyle name="40% - 강조색5 34 2" xfId="10179"/>
    <cellStyle name="40% - 강조색5 34 2 2" xfId="20510"/>
    <cellStyle name="40% - 강조색5 34 3" xfId="11207"/>
    <cellStyle name="40% - 강조색5 34 4" xfId="20205"/>
    <cellStyle name="40% - 강조색5 35" xfId="10041"/>
    <cellStyle name="40% - 강조색5 35 2" xfId="20464"/>
    <cellStyle name="40% - 강조색5 36" xfId="11002"/>
    <cellStyle name="40% - 강조색5 37" xfId="11058"/>
    <cellStyle name="40% - 강조색5 38" xfId="6467"/>
    <cellStyle name="40% - 강조색5 39" xfId="20108"/>
    <cellStyle name="40% - 강조색5 4" xfId="453"/>
    <cellStyle name="40% - 강조색5 5" xfId="454"/>
    <cellStyle name="40% - 강조색5 6" xfId="455"/>
    <cellStyle name="40% - 강조색5 7" xfId="456"/>
    <cellStyle name="40% - 강조색5 8" xfId="457"/>
    <cellStyle name="40% - 강조색5 9" xfId="458"/>
    <cellStyle name="40% - 강조색6" xfId="3174" builtinId="51" customBuiltin="1"/>
    <cellStyle name="40% - 강조색6 10" xfId="459"/>
    <cellStyle name="40% - 강조색6 11" xfId="460"/>
    <cellStyle name="40% - 강조색6 12" xfId="461"/>
    <cellStyle name="40% - 강조색6 13" xfId="462"/>
    <cellStyle name="40% - 강조색6 14" xfId="463"/>
    <cellStyle name="40% - 강조색6 15" xfId="464"/>
    <cellStyle name="40% - 강조색6 16" xfId="465"/>
    <cellStyle name="40% - 강조색6 17" xfId="466"/>
    <cellStyle name="40% - 강조색6 18" xfId="467"/>
    <cellStyle name="40% - 강조색6 19" xfId="468"/>
    <cellStyle name="40% - 강조색6 2" xfId="469"/>
    <cellStyle name="40% - 강조색6 2 2" xfId="6915"/>
    <cellStyle name="40% - 강조색6 20" xfId="470"/>
    <cellStyle name="40% - 강조색6 21" xfId="471"/>
    <cellStyle name="40% - 강조색6 22" xfId="472"/>
    <cellStyle name="40% - 강조색6 23" xfId="473"/>
    <cellStyle name="40% - 강조색6 24" xfId="474"/>
    <cellStyle name="40% - 강조색6 25" xfId="475"/>
    <cellStyle name="40% - 강조색6 26" xfId="476"/>
    <cellStyle name="40% - 강조색6 27" xfId="477"/>
    <cellStyle name="40% - 강조색6 28" xfId="478"/>
    <cellStyle name="40% - 강조색6 29" xfId="479"/>
    <cellStyle name="40% - 강조색6 3" xfId="480"/>
    <cellStyle name="40% - 강조색6 30" xfId="481"/>
    <cellStyle name="40% - 강조색6 31" xfId="482"/>
    <cellStyle name="40% - 강조색6 32" xfId="3102"/>
    <cellStyle name="40% - 강조색6 32 2" xfId="8736"/>
    <cellStyle name="40% - 강조색6 32 2 2" xfId="10162"/>
    <cellStyle name="40% - 강조색6 32 2 2 2" xfId="20632"/>
    <cellStyle name="40% - 강조색6 32 2 3" xfId="11181"/>
    <cellStyle name="40% - 강조색6 32 2 4" xfId="20335"/>
    <cellStyle name="40% - 강조색6 32 3" xfId="8824"/>
    <cellStyle name="40% - 강조색6 32 3 2" xfId="10226"/>
    <cellStyle name="40% - 강조색6 32 3 3" xfId="11254"/>
    <cellStyle name="40% - 강조색6 32 3 4" xfId="20567"/>
    <cellStyle name="40% - 강조색6 32 4" xfId="10094"/>
    <cellStyle name="40% - 강조색6 32 5" xfId="11113"/>
    <cellStyle name="40% - 강조색6 32 6" xfId="8622"/>
    <cellStyle name="40% - 강조색6 32 7" xfId="20268"/>
    <cellStyle name="40% - 강조색6 33" xfId="8682"/>
    <cellStyle name="40% - 강조색6 33 2" xfId="10113"/>
    <cellStyle name="40% - 강조색6 33 2 2" xfId="20587"/>
    <cellStyle name="40% - 강조색6 33 3" xfId="11132"/>
    <cellStyle name="40% - 강조색6 33 4" xfId="20290"/>
    <cellStyle name="40% - 강조색6 34" xfId="8786"/>
    <cellStyle name="40% - 강조색6 34 2" xfId="10188"/>
    <cellStyle name="40% - 강조색6 34 2 2" xfId="20512"/>
    <cellStyle name="40% - 강조색6 34 3" xfId="11216"/>
    <cellStyle name="40% - 강조색6 34 4" xfId="20207"/>
    <cellStyle name="40% - 강조색6 35" xfId="10043"/>
    <cellStyle name="40% - 강조색6 35 2" xfId="20466"/>
    <cellStyle name="40% - 강조색6 36" xfId="11001"/>
    <cellStyle name="40% - 강조색6 37" xfId="11060"/>
    <cellStyle name="40% - 강조색6 38" xfId="6470"/>
    <cellStyle name="40% - 강조색6 39" xfId="20112"/>
    <cellStyle name="40% - 강조색6 4" xfId="483"/>
    <cellStyle name="40% - 강조색6 5" xfId="484"/>
    <cellStyle name="40% - 강조색6 6" xfId="485"/>
    <cellStyle name="40% - 강조색6 7" xfId="486"/>
    <cellStyle name="40% - 강조색6 8" xfId="487"/>
    <cellStyle name="40% - 강조색6 9" xfId="488"/>
    <cellStyle name="60" xfId="4053"/>
    <cellStyle name="60% - Accent1" xfId="4054"/>
    <cellStyle name="60% - Accent2" xfId="4055"/>
    <cellStyle name="60% - Accent3" xfId="4056"/>
    <cellStyle name="60% - Accent4" xfId="4057"/>
    <cellStyle name="60% - Accent5" xfId="4058"/>
    <cellStyle name="60% - Accent6" xfId="4059"/>
    <cellStyle name="60% - 강조색1" xfId="3155" builtinId="32" customBuiltin="1"/>
    <cellStyle name="60% - 강조색1 10" xfId="489"/>
    <cellStyle name="60% - 강조색1 11" xfId="490"/>
    <cellStyle name="60% - 강조색1 12" xfId="491"/>
    <cellStyle name="60% - 강조색1 13" xfId="492"/>
    <cellStyle name="60% - 강조색1 14" xfId="493"/>
    <cellStyle name="60% - 강조색1 15" xfId="494"/>
    <cellStyle name="60% - 강조색1 16" xfId="495"/>
    <cellStyle name="60% - 강조색1 17" xfId="496"/>
    <cellStyle name="60% - 강조색1 18" xfId="497"/>
    <cellStyle name="60% - 강조색1 19" xfId="498"/>
    <cellStyle name="60% - 강조색1 2" xfId="499"/>
    <cellStyle name="60% - 강조색1 2 2" xfId="6914"/>
    <cellStyle name="60% - 강조색1 20" xfId="500"/>
    <cellStyle name="60% - 강조색1 21" xfId="501"/>
    <cellStyle name="60% - 강조색1 22" xfId="502"/>
    <cellStyle name="60% - 강조색1 23" xfId="503"/>
    <cellStyle name="60% - 강조색1 24" xfId="504"/>
    <cellStyle name="60% - 강조색1 25" xfId="505"/>
    <cellStyle name="60% - 강조색1 26" xfId="506"/>
    <cellStyle name="60% - 강조색1 27" xfId="507"/>
    <cellStyle name="60% - 강조색1 28" xfId="508"/>
    <cellStyle name="60% - 강조색1 29" xfId="509"/>
    <cellStyle name="60% - 강조색1 3" xfId="510"/>
    <cellStyle name="60% - 강조색1 30" xfId="511"/>
    <cellStyle name="60% - 강조색1 31" xfId="512"/>
    <cellStyle name="60% - 강조색1 32" xfId="3103"/>
    <cellStyle name="60% - 강조색1 4" xfId="513"/>
    <cellStyle name="60% - 강조색1 5" xfId="514"/>
    <cellStyle name="60% - 강조색1 6" xfId="515"/>
    <cellStyle name="60% - 강조색1 7" xfId="516"/>
    <cellStyle name="60% - 강조색1 8" xfId="517"/>
    <cellStyle name="60% - 강조색1 9" xfId="518"/>
    <cellStyle name="60% - 강조색2" xfId="3159" builtinId="36" customBuiltin="1"/>
    <cellStyle name="60% - 강조색2 10" xfId="519"/>
    <cellStyle name="60% - 강조색2 11" xfId="520"/>
    <cellStyle name="60% - 강조색2 12" xfId="521"/>
    <cellStyle name="60% - 강조색2 13" xfId="522"/>
    <cellStyle name="60% - 강조색2 14" xfId="523"/>
    <cellStyle name="60% - 강조색2 15" xfId="524"/>
    <cellStyle name="60% - 강조색2 16" xfId="525"/>
    <cellStyle name="60% - 강조색2 17" xfId="526"/>
    <cellStyle name="60% - 강조색2 18" xfId="527"/>
    <cellStyle name="60% - 강조색2 19" xfId="528"/>
    <cellStyle name="60% - 강조색2 2" xfId="529"/>
    <cellStyle name="60% - 강조색2 2 2" xfId="6913"/>
    <cellStyle name="60% - 강조색2 20" xfId="530"/>
    <cellStyle name="60% - 강조색2 21" xfId="531"/>
    <cellStyle name="60% - 강조색2 22" xfId="532"/>
    <cellStyle name="60% - 강조색2 23" xfId="533"/>
    <cellStyle name="60% - 강조색2 24" xfId="534"/>
    <cellStyle name="60% - 강조색2 25" xfId="535"/>
    <cellStyle name="60% - 강조색2 26" xfId="536"/>
    <cellStyle name="60% - 강조색2 27" xfId="537"/>
    <cellStyle name="60% - 강조색2 28" xfId="538"/>
    <cellStyle name="60% - 강조색2 29" xfId="539"/>
    <cellStyle name="60% - 강조색2 3" xfId="540"/>
    <cellStyle name="60% - 강조색2 30" xfId="541"/>
    <cellStyle name="60% - 강조색2 31" xfId="542"/>
    <cellStyle name="60% - 강조색2 32" xfId="3104"/>
    <cellStyle name="60% - 강조색2 4" xfId="543"/>
    <cellStyle name="60% - 강조색2 5" xfId="544"/>
    <cellStyle name="60% - 강조색2 6" xfId="545"/>
    <cellStyle name="60% - 강조색2 7" xfId="546"/>
    <cellStyle name="60% - 강조색2 8" xfId="547"/>
    <cellStyle name="60% - 강조색2 9" xfId="548"/>
    <cellStyle name="60% - 강조색3" xfId="3163" builtinId="40" customBuiltin="1"/>
    <cellStyle name="60% - 강조색3 10" xfId="549"/>
    <cellStyle name="60% - 강조색3 11" xfId="550"/>
    <cellStyle name="60% - 강조색3 12" xfId="551"/>
    <cellStyle name="60% - 강조색3 13" xfId="552"/>
    <cellStyle name="60% - 강조색3 14" xfId="553"/>
    <cellStyle name="60% - 강조색3 15" xfId="554"/>
    <cellStyle name="60% - 강조색3 16" xfId="555"/>
    <cellStyle name="60% - 강조색3 17" xfId="556"/>
    <cellStyle name="60% - 강조색3 18" xfId="557"/>
    <cellStyle name="60% - 강조색3 19" xfId="558"/>
    <cellStyle name="60% - 강조색3 2" xfId="559"/>
    <cellStyle name="60% - 강조색3 2 2" xfId="6912"/>
    <cellStyle name="60% - 강조색3 20" xfId="560"/>
    <cellStyle name="60% - 강조색3 21" xfId="561"/>
    <cellStyle name="60% - 강조색3 22" xfId="562"/>
    <cellStyle name="60% - 강조색3 23" xfId="563"/>
    <cellStyle name="60% - 강조색3 24" xfId="564"/>
    <cellStyle name="60% - 강조색3 25" xfId="565"/>
    <cellStyle name="60% - 강조색3 26" xfId="566"/>
    <cellStyle name="60% - 강조색3 27" xfId="567"/>
    <cellStyle name="60% - 강조색3 28" xfId="568"/>
    <cellStyle name="60% - 강조색3 29" xfId="569"/>
    <cellStyle name="60% - 강조색3 3" xfId="570"/>
    <cellStyle name="60% - 강조색3 30" xfId="571"/>
    <cellStyle name="60% - 강조색3 31" xfId="572"/>
    <cellStyle name="60% - 강조색3 32" xfId="3105"/>
    <cellStyle name="60% - 강조색3 4" xfId="573"/>
    <cellStyle name="60% - 강조색3 5" xfId="574"/>
    <cellStyle name="60% - 강조색3 6" xfId="575"/>
    <cellStyle name="60% - 강조색3 7" xfId="576"/>
    <cellStyle name="60% - 강조색3 8" xfId="577"/>
    <cellStyle name="60% - 강조색3 9" xfId="578"/>
    <cellStyle name="60% - 강조색4" xfId="3167" builtinId="44" customBuiltin="1"/>
    <cellStyle name="60% - 강조색4 10" xfId="579"/>
    <cellStyle name="60% - 강조색4 11" xfId="580"/>
    <cellStyle name="60% - 강조색4 12" xfId="581"/>
    <cellStyle name="60% - 강조색4 13" xfId="582"/>
    <cellStyle name="60% - 강조색4 14" xfId="583"/>
    <cellStyle name="60% - 강조색4 15" xfId="584"/>
    <cellStyle name="60% - 강조색4 16" xfId="585"/>
    <cellStyle name="60% - 강조색4 17" xfId="586"/>
    <cellStyle name="60% - 강조색4 18" xfId="587"/>
    <cellStyle name="60% - 강조색4 19" xfId="588"/>
    <cellStyle name="60% - 강조색4 2" xfId="589"/>
    <cellStyle name="60% - 강조색4 2 2" xfId="6911"/>
    <cellStyle name="60% - 강조색4 20" xfId="590"/>
    <cellStyle name="60% - 강조색4 21" xfId="591"/>
    <cellStyle name="60% - 강조색4 22" xfId="592"/>
    <cellStyle name="60% - 강조색4 23" xfId="593"/>
    <cellStyle name="60% - 강조색4 24" xfId="594"/>
    <cellStyle name="60% - 강조색4 25" xfId="595"/>
    <cellStyle name="60% - 강조색4 26" xfId="596"/>
    <cellStyle name="60% - 강조색4 27" xfId="597"/>
    <cellStyle name="60% - 강조색4 28" xfId="598"/>
    <cellStyle name="60% - 강조색4 29" xfId="599"/>
    <cellStyle name="60% - 강조색4 3" xfId="600"/>
    <cellStyle name="60% - 강조색4 30" xfId="601"/>
    <cellStyle name="60% - 강조색4 31" xfId="602"/>
    <cellStyle name="60% - 강조색4 32" xfId="3106"/>
    <cellStyle name="60% - 강조색4 4" xfId="603"/>
    <cellStyle name="60% - 강조색4 5" xfId="604"/>
    <cellStyle name="60% - 강조색4 6" xfId="605"/>
    <cellStyle name="60% - 강조색4 7" xfId="606"/>
    <cellStyle name="60% - 강조색4 8" xfId="607"/>
    <cellStyle name="60% - 강조색4 9" xfId="608"/>
    <cellStyle name="60% - 강조색5" xfId="3171" builtinId="48" customBuiltin="1"/>
    <cellStyle name="60% - 강조색5 10" xfId="609"/>
    <cellStyle name="60% - 강조색5 11" xfId="610"/>
    <cellStyle name="60% - 강조색5 12" xfId="611"/>
    <cellStyle name="60% - 강조색5 13" xfId="612"/>
    <cellStyle name="60% - 강조색5 14" xfId="613"/>
    <cellStyle name="60% - 강조색5 15" xfId="614"/>
    <cellStyle name="60% - 강조색5 16" xfId="615"/>
    <cellStyle name="60% - 강조색5 17" xfId="616"/>
    <cellStyle name="60% - 강조색5 18" xfId="617"/>
    <cellStyle name="60% - 강조색5 19" xfId="618"/>
    <cellStyle name="60% - 강조색5 2" xfId="619"/>
    <cellStyle name="60% - 강조색5 2 2" xfId="6910"/>
    <cellStyle name="60% - 강조색5 20" xfId="620"/>
    <cellStyle name="60% - 강조색5 21" xfId="621"/>
    <cellStyle name="60% - 강조색5 22" xfId="622"/>
    <cellStyle name="60% - 강조색5 23" xfId="623"/>
    <cellStyle name="60% - 강조색5 24" xfId="624"/>
    <cellStyle name="60% - 강조색5 25" xfId="625"/>
    <cellStyle name="60% - 강조색5 26" xfId="626"/>
    <cellStyle name="60% - 강조색5 27" xfId="627"/>
    <cellStyle name="60% - 강조색5 28" xfId="628"/>
    <cellStyle name="60% - 강조색5 29" xfId="629"/>
    <cellStyle name="60% - 강조색5 3" xfId="630"/>
    <cellStyle name="60% - 강조색5 30" xfId="631"/>
    <cellStyle name="60% - 강조색5 31" xfId="632"/>
    <cellStyle name="60% - 강조색5 32" xfId="3107"/>
    <cellStyle name="60% - 강조색5 4" xfId="633"/>
    <cellStyle name="60% - 강조색5 5" xfId="634"/>
    <cellStyle name="60% - 강조색5 6" xfId="635"/>
    <cellStyle name="60% - 강조색5 7" xfId="636"/>
    <cellStyle name="60% - 강조색5 8" xfId="637"/>
    <cellStyle name="60% - 강조색5 9" xfId="638"/>
    <cellStyle name="60% - 강조색6" xfId="3175" builtinId="52" customBuiltin="1"/>
    <cellStyle name="60% - 강조색6 10" xfId="639"/>
    <cellStyle name="60% - 강조색6 11" xfId="640"/>
    <cellStyle name="60% - 강조색6 12" xfId="641"/>
    <cellStyle name="60% - 강조색6 13" xfId="642"/>
    <cellStyle name="60% - 강조색6 14" xfId="643"/>
    <cellStyle name="60% - 강조색6 15" xfId="644"/>
    <cellStyle name="60% - 강조색6 16" xfId="645"/>
    <cellStyle name="60% - 강조색6 17" xfId="646"/>
    <cellStyle name="60% - 강조색6 18" xfId="647"/>
    <cellStyle name="60% - 강조색6 19" xfId="648"/>
    <cellStyle name="60% - 강조색6 2" xfId="649"/>
    <cellStyle name="60% - 강조색6 2 2" xfId="6909"/>
    <cellStyle name="60% - 강조색6 20" xfId="650"/>
    <cellStyle name="60% - 강조색6 21" xfId="651"/>
    <cellStyle name="60% - 강조색6 22" xfId="652"/>
    <cellStyle name="60% - 강조색6 23" xfId="653"/>
    <cellStyle name="60% - 강조색6 24" xfId="654"/>
    <cellStyle name="60% - 강조색6 25" xfId="655"/>
    <cellStyle name="60% - 강조색6 26" xfId="656"/>
    <cellStyle name="60% - 강조색6 27" xfId="657"/>
    <cellStyle name="60% - 강조색6 28" xfId="658"/>
    <cellStyle name="60% - 강조색6 29" xfId="659"/>
    <cellStyle name="60% - 강조색6 3" xfId="660"/>
    <cellStyle name="60% - 강조색6 30" xfId="661"/>
    <cellStyle name="60% - 강조색6 31" xfId="662"/>
    <cellStyle name="60% - 강조색6 32" xfId="3108"/>
    <cellStyle name="60% - 강조색6 4" xfId="663"/>
    <cellStyle name="60% - 강조색6 5" xfId="664"/>
    <cellStyle name="60% - 강조색6 6" xfId="665"/>
    <cellStyle name="60% - 강조색6 7" xfId="666"/>
    <cellStyle name="60% - 강조색6 8" xfId="667"/>
    <cellStyle name="60% - 강조색6 9" xfId="668"/>
    <cellStyle name="Ⅰ" xfId="669"/>
    <cellStyle name="Ⅰ 2" xfId="4498"/>
    <cellStyle name="Ⅰ 3" xfId="3242"/>
    <cellStyle name="A¡§¡©¡Ë¡þ¡ËO_FI-REV_vol-spr-rev. matrix (2) (3)ria:" xfId="4184"/>
    <cellStyle name="A¡§¡ⓒ¡E¡þ¡EO [0]_¡§￠Ri¡§u¡§¡þ¡§¡þI¡§u￠R¨I" xfId="4185"/>
    <cellStyle name="A¡§¡ⓒ¡E¡þ¡EO_¡§￠Ri¡§u¡§¡þ¡§¡þI¡§u￠R¨I" xfId="4186"/>
    <cellStyle name="A¨­￠￢￠O [0]_¨￢n¡¾ⓒø¡ic¨uc¨u¡ⓒ (2)" xfId="4187"/>
    <cellStyle name="A¨­¢¬¢Ò [0]_FI-REV_vol-spr-rev. matrix (2)ria:" xfId="4188"/>
    <cellStyle name="A¨­￠￢￠O_¨￢n¡¾ⓒø¡ic¨uc¨u¡ⓒ (2)" xfId="4189"/>
    <cellStyle name="A¨­¢¬¢Ò_FI-REV_vol-spr-rev. matrix (2) (3)ria:" xfId="4190"/>
    <cellStyle name="Accent1" xfId="2200"/>
    <cellStyle name="Accent1 - 20%" xfId="2201"/>
    <cellStyle name="Accent1 - 40%" xfId="2202"/>
    <cellStyle name="Accent1 - 60%" xfId="2203"/>
    <cellStyle name="Accent1 10" xfId="4205"/>
    <cellStyle name="Accent1 100" xfId="19639"/>
    <cellStyle name="Accent1 101" xfId="19716"/>
    <cellStyle name="Accent1 102" xfId="19566"/>
    <cellStyle name="Accent1 103" xfId="19596"/>
    <cellStyle name="Accent1 104" xfId="19475"/>
    <cellStyle name="Accent1 105" xfId="19549"/>
    <cellStyle name="Accent1 106" xfId="19396"/>
    <cellStyle name="Accent1 107" xfId="19791"/>
    <cellStyle name="Accent1 108" xfId="19734"/>
    <cellStyle name="Accent1 109" xfId="19676"/>
    <cellStyle name="Accent1 11" xfId="4317"/>
    <cellStyle name="Accent1 110" xfId="19463"/>
    <cellStyle name="Accent1 111" xfId="19654"/>
    <cellStyle name="Accent1 112" xfId="19580"/>
    <cellStyle name="Accent1 113" xfId="19545"/>
    <cellStyle name="Accent1 114" xfId="19740"/>
    <cellStyle name="Accent1 115" xfId="19714"/>
    <cellStyle name="Accent1 116" xfId="19620"/>
    <cellStyle name="Accent1 117" xfId="19866"/>
    <cellStyle name="Accent1 118" xfId="19833"/>
    <cellStyle name="Accent1 119" xfId="19390"/>
    <cellStyle name="Accent1 12" xfId="5151"/>
    <cellStyle name="Accent1 120" xfId="19927"/>
    <cellStyle name="Accent1 121" xfId="19793"/>
    <cellStyle name="Accent1 122" xfId="19836"/>
    <cellStyle name="Accent1 123" xfId="19837"/>
    <cellStyle name="Accent1 124" xfId="19583"/>
    <cellStyle name="Accent1 125" xfId="19529"/>
    <cellStyle name="Accent1 126" xfId="19457"/>
    <cellStyle name="Accent1 127" xfId="19616"/>
    <cellStyle name="Accent1 128" xfId="19574"/>
    <cellStyle name="Accent1 129" xfId="19980"/>
    <cellStyle name="Accent1 13" xfId="3284"/>
    <cellStyle name="Accent1 130" xfId="19815"/>
    <cellStyle name="Accent1 131" xfId="19845"/>
    <cellStyle name="Accent1 132" xfId="19560"/>
    <cellStyle name="Accent1 133" xfId="19406"/>
    <cellStyle name="Accent1 134" xfId="19835"/>
    <cellStyle name="Accent1 135" xfId="19844"/>
    <cellStyle name="Accent1 136" xfId="19893"/>
    <cellStyle name="Accent1 137" xfId="19733"/>
    <cellStyle name="Accent1 138" xfId="19700"/>
    <cellStyle name="Accent1 139" xfId="19704"/>
    <cellStyle name="Accent1 14" xfId="4813"/>
    <cellStyle name="Accent1 140" xfId="19634"/>
    <cellStyle name="Accent1 141" xfId="19841"/>
    <cellStyle name="Accent1 142" xfId="19707"/>
    <cellStyle name="Accent1 143" xfId="19872"/>
    <cellStyle name="Accent1 144" xfId="19853"/>
    <cellStyle name="Accent1 145" xfId="19990"/>
    <cellStyle name="Accent1 146" xfId="20018"/>
    <cellStyle name="Accent1 147" xfId="19971"/>
    <cellStyle name="Accent1 148" xfId="19878"/>
    <cellStyle name="Accent1 149" xfId="20067"/>
    <cellStyle name="Accent1 15" xfId="5166"/>
    <cellStyle name="Accent1 150" xfId="20015"/>
    <cellStyle name="Accent1 151" xfId="19850"/>
    <cellStyle name="Accent1 152" xfId="20094"/>
    <cellStyle name="Accent1 153" xfId="20014"/>
    <cellStyle name="Accent1 154" xfId="19935"/>
    <cellStyle name="Accent1 155" xfId="19646"/>
    <cellStyle name="Accent1 156" xfId="19910"/>
    <cellStyle name="Accent1 157" xfId="19764"/>
    <cellStyle name="Accent1 158" xfId="20111"/>
    <cellStyle name="Accent1 16" xfId="4819"/>
    <cellStyle name="Accent1 17" xfId="5213"/>
    <cellStyle name="Accent1 18" xfId="4936"/>
    <cellStyle name="Accent1 19" xfId="4811"/>
    <cellStyle name="Accent1 2" xfId="4191"/>
    <cellStyle name="Accent1 20" xfId="3335"/>
    <cellStyle name="Accent1 21" xfId="5415"/>
    <cellStyle name="Accent1 22" xfId="4668"/>
    <cellStyle name="Accent1 23" xfId="5384"/>
    <cellStyle name="Accent1 24" xfId="5454"/>
    <cellStyle name="Accent1 25" xfId="4606"/>
    <cellStyle name="Accent1 26" xfId="4623"/>
    <cellStyle name="Accent1 27" xfId="5469"/>
    <cellStyle name="Accent1 28" xfId="4799"/>
    <cellStyle name="Accent1 29" xfId="4658"/>
    <cellStyle name="Accent1 3" xfId="5196"/>
    <cellStyle name="Accent1 30" xfId="5639"/>
    <cellStyle name="Accent1 31" xfId="4805"/>
    <cellStyle name="Accent1 32" xfId="5281"/>
    <cellStyle name="Accent1 33" xfId="5210"/>
    <cellStyle name="Accent1 34" xfId="5417"/>
    <cellStyle name="Accent1 35" xfId="5006"/>
    <cellStyle name="Accent1 36" xfId="4637"/>
    <cellStyle name="Accent1 37" xfId="5035"/>
    <cellStyle name="Accent1 38" xfId="5914"/>
    <cellStyle name="Accent1 39" xfId="5144"/>
    <cellStyle name="Accent1 4" xfId="4990"/>
    <cellStyle name="Accent1 40" xfId="5730"/>
    <cellStyle name="Accent1 41" xfId="5895"/>
    <cellStyle name="Accent1 42" xfId="5028"/>
    <cellStyle name="Accent1 43" xfId="4900"/>
    <cellStyle name="Accent1 44" xfId="5404"/>
    <cellStyle name="Accent1 45" xfId="10541"/>
    <cellStyle name="Accent1 46" xfId="10691"/>
    <cellStyle name="Accent1 47" xfId="10625"/>
    <cellStyle name="Accent1 48" xfId="10612"/>
    <cellStyle name="Accent1 49" xfId="10685"/>
    <cellStyle name="Accent1 5" xfId="4793"/>
    <cellStyle name="Accent1 50" xfId="10532"/>
    <cellStyle name="Accent1 51" xfId="10562"/>
    <cellStyle name="Accent1 52" xfId="10669"/>
    <cellStyle name="Accent1 53" xfId="10660"/>
    <cellStyle name="Accent1 54" xfId="10702"/>
    <cellStyle name="Accent1 55" xfId="10359"/>
    <cellStyle name="Accent1 56" xfId="10849"/>
    <cellStyle name="Accent1 57" xfId="10924"/>
    <cellStyle name="Accent1 58" xfId="10843"/>
    <cellStyle name="Accent1 59" xfId="10753"/>
    <cellStyle name="Accent1 6" xfId="4295"/>
    <cellStyle name="Accent1 60" xfId="10812"/>
    <cellStyle name="Accent1 61" xfId="10831"/>
    <cellStyle name="Accent1 62" xfId="10961"/>
    <cellStyle name="Accent1 63" xfId="10948"/>
    <cellStyle name="Accent1 64" xfId="10917"/>
    <cellStyle name="Accent1 65" xfId="10813"/>
    <cellStyle name="Accent1 66" xfId="10726"/>
    <cellStyle name="Accent1 67" xfId="10795"/>
    <cellStyle name="Accent1 68" xfId="10783"/>
    <cellStyle name="Accent1 69" xfId="10947"/>
    <cellStyle name="Accent1 7" xfId="5148"/>
    <cellStyle name="Accent1 70" xfId="10814"/>
    <cellStyle name="Accent1 71" xfId="10895"/>
    <cellStyle name="Accent1 72" xfId="10872"/>
    <cellStyle name="Accent1 73" xfId="10962"/>
    <cellStyle name="Accent1 74" xfId="10713"/>
    <cellStyle name="Accent1 75" xfId="10940"/>
    <cellStyle name="Accent1 76" xfId="10746"/>
    <cellStyle name="Accent1 77" xfId="10854"/>
    <cellStyle name="Accent1 78" xfId="5856"/>
    <cellStyle name="Accent1 79" xfId="17351"/>
    <cellStyle name="Accent1 8" xfId="5355"/>
    <cellStyle name="Accent1 80" xfId="8496"/>
    <cellStyle name="Accent1 81" xfId="18978"/>
    <cellStyle name="Accent1 82" xfId="18981"/>
    <cellStyle name="Accent1 83" xfId="13334"/>
    <cellStyle name="Accent1 84" xfId="17165"/>
    <cellStyle name="Accent1 85" xfId="5349"/>
    <cellStyle name="Accent1 86" xfId="8433"/>
    <cellStyle name="Accent1 87" xfId="6283"/>
    <cellStyle name="Accent1 88" xfId="19198"/>
    <cellStyle name="Accent1 89" xfId="19211"/>
    <cellStyle name="Accent1 9" xfId="4985"/>
    <cellStyle name="Accent1 90" xfId="19252"/>
    <cellStyle name="Accent1 91" xfId="19298"/>
    <cellStyle name="Accent1 92" xfId="19289"/>
    <cellStyle name="Accent1 93" xfId="19235"/>
    <cellStyle name="Accent1 94" xfId="19267"/>
    <cellStyle name="Accent1 95" xfId="19248"/>
    <cellStyle name="Accent1 96" xfId="19230"/>
    <cellStyle name="Accent1 97" xfId="19275"/>
    <cellStyle name="Accent1 98" xfId="19302"/>
    <cellStyle name="Accent1 99" xfId="19490"/>
    <cellStyle name="Accent2" xfId="2204"/>
    <cellStyle name="Accent2 - 20%" xfId="2205"/>
    <cellStyle name="Accent2 - 40%" xfId="2206"/>
    <cellStyle name="Accent2 - 60%" xfId="2207"/>
    <cellStyle name="Accent2 10" xfId="4670"/>
    <cellStyle name="Accent2 100" xfId="19638"/>
    <cellStyle name="Accent2 101" xfId="19679"/>
    <cellStyle name="Accent2 102" xfId="19561"/>
    <cellStyle name="Accent2 103" xfId="19673"/>
    <cellStyle name="Accent2 104" xfId="19539"/>
    <cellStyle name="Accent2 105" xfId="19515"/>
    <cellStyle name="Accent2 106" xfId="19782"/>
    <cellStyle name="Accent2 107" xfId="19597"/>
    <cellStyle name="Accent2 108" xfId="19788"/>
    <cellStyle name="Accent2 109" xfId="19599"/>
    <cellStyle name="Accent2 11" xfId="5293"/>
    <cellStyle name="Accent2 110" xfId="19589"/>
    <cellStyle name="Accent2 111" xfId="19428"/>
    <cellStyle name="Accent2 112" xfId="19431"/>
    <cellStyle name="Accent2 113" xfId="19459"/>
    <cellStyle name="Accent2 114" xfId="19461"/>
    <cellStyle name="Accent2 115" xfId="19476"/>
    <cellStyle name="Accent2 116" xfId="19488"/>
    <cellStyle name="Accent2 117" xfId="19865"/>
    <cellStyle name="Accent2 118" xfId="19784"/>
    <cellStyle name="Accent2 119" xfId="19888"/>
    <cellStyle name="Accent2 12" xfId="4896"/>
    <cellStyle name="Accent2 120" xfId="19398"/>
    <cellStyle name="Accent2 121" xfId="19394"/>
    <cellStyle name="Accent2 122" xfId="19875"/>
    <cellStyle name="Accent2 123" xfId="19826"/>
    <cellStyle name="Accent2 124" xfId="19534"/>
    <cellStyle name="Accent2 125" xfId="19408"/>
    <cellStyle name="Accent2 126" xfId="19983"/>
    <cellStyle name="Accent2 127" xfId="19437"/>
    <cellStyle name="Accent2 128" xfId="19624"/>
    <cellStyle name="Accent2 129" xfId="19414"/>
    <cellStyle name="Accent2 13" xfId="4332"/>
    <cellStyle name="Accent2 130" xfId="19510"/>
    <cellStyle name="Accent2 131" xfId="19811"/>
    <cellStyle name="Accent2 132" xfId="19645"/>
    <cellStyle name="Accent2 133" xfId="19586"/>
    <cellStyle name="Accent2 134" xfId="19840"/>
    <cellStyle name="Accent2 135" xfId="19659"/>
    <cellStyle name="Accent2 136" xfId="19774"/>
    <cellStyle name="Accent2 137" xfId="19615"/>
    <cellStyle name="Accent2 138" xfId="19552"/>
    <cellStyle name="Accent2 139" xfId="19418"/>
    <cellStyle name="Accent2 14" xfId="5394"/>
    <cellStyle name="Accent2 140" xfId="19873"/>
    <cellStyle name="Accent2 141" xfId="19416"/>
    <cellStyle name="Accent2 142" xfId="20017"/>
    <cellStyle name="Accent2 143" xfId="19610"/>
    <cellStyle name="Accent2 144" xfId="19672"/>
    <cellStyle name="Accent2 145" xfId="19952"/>
    <cellStyle name="Accent2 146" xfId="19909"/>
    <cellStyle name="Accent2 147" xfId="19397"/>
    <cellStyle name="Accent2 148" xfId="20001"/>
    <cellStyle name="Accent2 149" xfId="20069"/>
    <cellStyle name="Accent2 15" xfId="4817"/>
    <cellStyle name="Accent2 150" xfId="19847"/>
    <cellStyle name="Accent2 151" xfId="19593"/>
    <cellStyle name="Accent2 152" xfId="20093"/>
    <cellStyle name="Accent2 153" xfId="20008"/>
    <cellStyle name="Accent2 154" xfId="20119"/>
    <cellStyle name="Accent2 155" xfId="19377"/>
    <cellStyle name="Accent2 156" xfId="19779"/>
    <cellStyle name="Accent2 157" xfId="19889"/>
    <cellStyle name="Accent2 158" xfId="19478"/>
    <cellStyle name="Accent2 16" xfId="4598"/>
    <cellStyle name="Accent2 17" xfId="5244"/>
    <cellStyle name="Accent2 18" xfId="5089"/>
    <cellStyle name="Accent2 19" xfId="3316"/>
    <cellStyle name="Accent2 2" xfId="4192"/>
    <cellStyle name="Accent2 20" xfId="5155"/>
    <cellStyle name="Accent2 21" xfId="5567"/>
    <cellStyle name="Accent2 22" xfId="5300"/>
    <cellStyle name="Accent2 23" xfId="5161"/>
    <cellStyle name="Accent2 24" xfId="5627"/>
    <cellStyle name="Accent2 25" xfId="4731"/>
    <cellStyle name="Accent2 26" xfId="5331"/>
    <cellStyle name="Accent2 27" xfId="5814"/>
    <cellStyle name="Accent2 28" xfId="5032"/>
    <cellStyle name="Accent2 29" xfId="5338"/>
    <cellStyle name="Accent2 3" xfId="5200"/>
    <cellStyle name="Accent2 30" xfId="5023"/>
    <cellStyle name="Accent2 31" xfId="5804"/>
    <cellStyle name="Accent2 32" xfId="5168"/>
    <cellStyle name="Accent2 33" xfId="4904"/>
    <cellStyle name="Accent2 34" xfId="4741"/>
    <cellStyle name="Accent2 35" xfId="5770"/>
    <cellStyle name="Accent2 36" xfId="5351"/>
    <cellStyle name="Accent2 37" xfId="5715"/>
    <cellStyle name="Accent2 38" xfId="4760"/>
    <cellStyle name="Accent2 39" xfId="5898"/>
    <cellStyle name="Accent2 4" xfId="4988"/>
    <cellStyle name="Accent2 40" xfId="5893"/>
    <cellStyle name="Accent2 41" xfId="5389"/>
    <cellStyle name="Accent2 42" xfId="5043"/>
    <cellStyle name="Accent2 43" xfId="4343"/>
    <cellStyle name="Accent2 44" xfId="5346"/>
    <cellStyle name="Accent2 45" xfId="10690"/>
    <cellStyle name="Accent2 46" xfId="10636"/>
    <cellStyle name="Accent2 47" xfId="10644"/>
    <cellStyle name="Accent2 48" xfId="10592"/>
    <cellStyle name="Accent2 49" xfId="10358"/>
    <cellStyle name="Accent2 5" xfId="4796"/>
    <cellStyle name="Accent2 50" xfId="10531"/>
    <cellStyle name="Accent2 51" xfId="10699"/>
    <cellStyle name="Accent2 52" xfId="10391"/>
    <cellStyle name="Accent2 53" xfId="10478"/>
    <cellStyle name="Accent2 54" xfId="10338"/>
    <cellStyle name="Accent2 55" xfId="10510"/>
    <cellStyle name="Accent2 56" xfId="10848"/>
    <cellStyle name="Accent2 57" xfId="10925"/>
    <cellStyle name="Accent2 58" xfId="10769"/>
    <cellStyle name="Accent2 59" xfId="10720"/>
    <cellStyle name="Accent2 6" xfId="5467"/>
    <cellStyle name="Accent2 60" xfId="10833"/>
    <cellStyle name="Accent2 61" xfId="10958"/>
    <cellStyle name="Accent2 62" xfId="10941"/>
    <cellStyle name="Accent2 63" xfId="10777"/>
    <cellStyle name="Accent2 64" xfId="10901"/>
    <cellStyle name="Accent2 65" xfId="10870"/>
    <cellStyle name="Accent2 66" xfId="10757"/>
    <cellStyle name="Accent2 67" xfId="10928"/>
    <cellStyle name="Accent2 68" xfId="10938"/>
    <cellStyle name="Accent2 69" xfId="10943"/>
    <cellStyle name="Accent2 7" xfId="5150"/>
    <cellStyle name="Accent2 70" xfId="10868"/>
    <cellStyle name="Accent2 71" xfId="10808"/>
    <cellStyle name="Accent2 72" xfId="10933"/>
    <cellStyle name="Accent2 73" xfId="10803"/>
    <cellStyle name="Accent2 74" xfId="10889"/>
    <cellStyle name="Accent2 75" xfId="10772"/>
    <cellStyle name="Accent2 76" xfId="10946"/>
    <cellStyle name="Accent2 77" xfId="10896"/>
    <cellStyle name="Accent2 78" xfId="14382"/>
    <cellStyle name="Accent2 79" xfId="7506"/>
    <cellStyle name="Accent2 8" xfId="5000"/>
    <cellStyle name="Accent2 80" xfId="16956"/>
    <cellStyle name="Accent2 81" xfId="18134"/>
    <cellStyle name="Accent2 82" xfId="16726"/>
    <cellStyle name="Accent2 83" xfId="5339"/>
    <cellStyle name="Accent2 84" xfId="6302"/>
    <cellStyle name="Accent2 85" xfId="13119"/>
    <cellStyle name="Accent2 86" xfId="17928"/>
    <cellStyle name="Accent2 87" xfId="14821"/>
    <cellStyle name="Accent2 88" xfId="19199"/>
    <cellStyle name="Accent2 89" xfId="19210"/>
    <cellStyle name="Accent2 9" xfId="4986"/>
    <cellStyle name="Accent2 90" xfId="19253"/>
    <cellStyle name="Accent2 91" xfId="19297"/>
    <cellStyle name="Accent2 92" xfId="19244"/>
    <cellStyle name="Accent2 93" xfId="19309"/>
    <cellStyle name="Accent2 94" xfId="19238"/>
    <cellStyle name="Accent2 95" xfId="19317"/>
    <cellStyle name="Accent2 96" xfId="19311"/>
    <cellStyle name="Accent2 97" xfId="19265"/>
    <cellStyle name="Accent2 98" xfId="19250"/>
    <cellStyle name="Accent2 99" xfId="19491"/>
    <cellStyle name="Accent3" xfId="2208"/>
    <cellStyle name="Accent3 - 20%" xfId="2209"/>
    <cellStyle name="Accent3 - 40%" xfId="2210"/>
    <cellStyle name="Accent3 - 60%" xfId="2211"/>
    <cellStyle name="Accent3 10" xfId="4695"/>
    <cellStyle name="Accent3 100" xfId="19637"/>
    <cellStyle name="Accent3 101" xfId="19442"/>
    <cellStyle name="Accent3 102" xfId="19564"/>
    <cellStyle name="Accent3 103" xfId="19489"/>
    <cellStyle name="Accent3 104" xfId="19607"/>
    <cellStyle name="Accent3 105" xfId="19503"/>
    <cellStyle name="Accent3 106" xfId="19772"/>
    <cellStyle name="Accent3 107" xfId="19694"/>
    <cellStyle name="Accent3 108" xfId="19794"/>
    <cellStyle name="Accent3 109" xfId="19556"/>
    <cellStyle name="Accent3 11" xfId="4626"/>
    <cellStyle name="Accent3 110" xfId="19706"/>
    <cellStyle name="Accent3 111" xfId="19405"/>
    <cellStyle name="Accent3 112" xfId="19497"/>
    <cellStyle name="Accent3 113" xfId="19486"/>
    <cellStyle name="Accent3 114" xfId="19715"/>
    <cellStyle name="Accent3 115" xfId="19522"/>
    <cellStyle name="Accent3 116" xfId="19501"/>
    <cellStyle name="Accent3 117" xfId="19862"/>
    <cellStyle name="Accent3 118" xfId="19778"/>
    <cellStyle name="Accent3 119" xfId="19887"/>
    <cellStyle name="Accent3 12" xfId="5490"/>
    <cellStyle name="Accent3 120" xfId="19675"/>
    <cellStyle name="Accent3 121" xfId="19924"/>
    <cellStyle name="Accent3 122" xfId="19802"/>
    <cellStyle name="Accent3 123" xfId="19817"/>
    <cellStyle name="Accent3 124" xfId="19957"/>
    <cellStyle name="Accent3 125" xfId="19831"/>
    <cellStyle name="Accent3 126" xfId="19592"/>
    <cellStyle name="Accent3 127" xfId="19536"/>
    <cellStyle name="Accent3 128" xfId="19876"/>
    <cellStyle name="Accent3 129" xfId="19807"/>
    <cellStyle name="Accent3 13" xfId="4876"/>
    <cellStyle name="Accent3 130" xfId="19988"/>
    <cellStyle name="Accent3 131" xfId="19918"/>
    <cellStyle name="Accent3 132" xfId="19948"/>
    <cellStyle name="Accent3 133" xfId="19581"/>
    <cellStyle name="Accent3 134" xfId="20003"/>
    <cellStyle name="Accent3 135" xfId="19484"/>
    <cellStyle name="Accent3 136" xfId="19891"/>
    <cellStyle name="Accent3 137" xfId="19412"/>
    <cellStyle name="Accent3 138" xfId="19756"/>
    <cellStyle name="Accent3 139" xfId="19819"/>
    <cellStyle name="Accent3 14" xfId="4763"/>
    <cellStyle name="Accent3 140" xfId="19600"/>
    <cellStyle name="Accent3 141" xfId="19964"/>
    <cellStyle name="Accent3 142" xfId="19427"/>
    <cellStyle name="Accent3 143" xfId="19868"/>
    <cellStyle name="Accent3 144" xfId="19904"/>
    <cellStyle name="Accent3 145" xfId="19814"/>
    <cellStyle name="Accent3 146" xfId="19916"/>
    <cellStyle name="Accent3 147" xfId="20034"/>
    <cellStyle name="Accent3 148" xfId="19925"/>
    <cellStyle name="Accent3 149" xfId="20070"/>
    <cellStyle name="Accent3 15" xfId="5330"/>
    <cellStyle name="Accent3 150" xfId="19609"/>
    <cellStyle name="Accent3 151" xfId="19481"/>
    <cellStyle name="Accent3 152" xfId="19657"/>
    <cellStyle name="Accent3 153" xfId="20062"/>
    <cellStyle name="Accent3 154" xfId="20068"/>
    <cellStyle name="Accent3 155" xfId="20042"/>
    <cellStyle name="Accent3 156" xfId="19421"/>
    <cellStyle name="Accent3 157" xfId="19450"/>
    <cellStyle name="Accent3 158" xfId="20084"/>
    <cellStyle name="Accent3 16" xfId="5524"/>
    <cellStyle name="Accent3 17" xfId="4699"/>
    <cellStyle name="Accent3 18" xfId="4866"/>
    <cellStyle name="Accent3 19" xfId="4602"/>
    <cellStyle name="Accent3 2" xfId="4193"/>
    <cellStyle name="Accent3 20" xfId="5224"/>
    <cellStyle name="Accent3 21" xfId="5231"/>
    <cellStyle name="Accent3 22" xfId="3319"/>
    <cellStyle name="Accent3 23" xfId="5659"/>
    <cellStyle name="Accent3 24" xfId="5375"/>
    <cellStyle name="Accent3 25" xfId="5258"/>
    <cellStyle name="Accent3 26" xfId="5220"/>
    <cellStyle name="Accent3 27" xfId="5257"/>
    <cellStyle name="Accent3 28" xfId="5706"/>
    <cellStyle name="Accent3 29" xfId="5787"/>
    <cellStyle name="Accent3 3" xfId="5204"/>
    <cellStyle name="Accent3 30" xfId="5470"/>
    <cellStyle name="Accent3 31" xfId="5594"/>
    <cellStyle name="Accent3 32" xfId="4869"/>
    <cellStyle name="Accent3 33" xfId="5497"/>
    <cellStyle name="Accent3 34" xfId="4622"/>
    <cellStyle name="Accent3 35" xfId="4958"/>
    <cellStyle name="Accent3 36" xfId="3663"/>
    <cellStyle name="Accent3 37" xfId="5362"/>
    <cellStyle name="Accent3 38" xfId="5803"/>
    <cellStyle name="Accent3 39" xfId="4703"/>
    <cellStyle name="Accent3 4" xfId="4984"/>
    <cellStyle name="Accent3 40" xfId="5541"/>
    <cellStyle name="Accent3 41" xfId="5077"/>
    <cellStyle name="Accent3 42" xfId="5514"/>
    <cellStyle name="Accent3 43" xfId="5073"/>
    <cellStyle name="Accent3 44" xfId="4892"/>
    <cellStyle name="Accent3 45" xfId="10518"/>
    <cellStyle name="Accent3 46" xfId="10370"/>
    <cellStyle name="Accent3 47" xfId="10373"/>
    <cellStyle name="Accent3 48" xfId="10413"/>
    <cellStyle name="Accent3 49" xfId="10487"/>
    <cellStyle name="Accent3 5" xfId="4810"/>
    <cellStyle name="Accent3 50" xfId="10397"/>
    <cellStyle name="Accent3 51" xfId="10415"/>
    <cellStyle name="Accent3 52" xfId="10469"/>
    <cellStyle name="Accent3 53" xfId="10432"/>
    <cellStyle name="Accent3 54" xfId="10602"/>
    <cellStyle name="Accent3 55" xfId="10703"/>
    <cellStyle name="Accent3 56" xfId="10847"/>
    <cellStyle name="Accent3 57" xfId="10762"/>
    <cellStyle name="Accent3 58" xfId="10789"/>
    <cellStyle name="Accent3 59" xfId="10840"/>
    <cellStyle name="Accent3 6" xfId="5285"/>
    <cellStyle name="Accent3 60" xfId="10832"/>
    <cellStyle name="Accent3 61" xfId="10956"/>
    <cellStyle name="Accent3 62" xfId="10787"/>
    <cellStyle name="Accent3 63" xfId="10828"/>
    <cellStyle name="Accent3 64" xfId="10816"/>
    <cellStyle name="Accent3 65" xfId="10776"/>
    <cellStyle name="Accent3 66" xfId="10927"/>
    <cellStyle name="Accent3 67" xfId="10906"/>
    <cellStyle name="Accent3 68" xfId="10721"/>
    <cellStyle name="Accent3 69" xfId="10858"/>
    <cellStyle name="Accent3 7" xfId="4663"/>
    <cellStyle name="Accent3 70" xfId="10778"/>
    <cellStyle name="Accent3 71" xfId="10740"/>
    <cellStyle name="Accent3 72" xfId="10819"/>
    <cellStyle name="Accent3 73" xfId="10936"/>
    <cellStyle name="Accent3 74" xfId="10922"/>
    <cellStyle name="Accent3 75" xfId="10855"/>
    <cellStyle name="Accent3 76" xfId="10935"/>
    <cellStyle name="Accent3 77" xfId="10804"/>
    <cellStyle name="Accent3 78" xfId="15620"/>
    <cellStyle name="Accent3 79" xfId="4839"/>
    <cellStyle name="Accent3 8" xfId="3318"/>
    <cellStyle name="Accent3 80" xfId="13109"/>
    <cellStyle name="Accent3 81" xfId="18127"/>
    <cellStyle name="Accent3 82" xfId="6277"/>
    <cellStyle name="Accent3 83" xfId="15823"/>
    <cellStyle name="Accent3 84" xfId="17346"/>
    <cellStyle name="Accent3 85" xfId="14860"/>
    <cellStyle name="Accent3 86" xfId="17175"/>
    <cellStyle name="Accent3 87" xfId="16710"/>
    <cellStyle name="Accent3 88" xfId="19200"/>
    <cellStyle name="Accent3 89" xfId="19209"/>
    <cellStyle name="Accent3 9" xfId="4678"/>
    <cellStyle name="Accent3 90" xfId="19254"/>
    <cellStyle name="Accent3 91" xfId="19296"/>
    <cellStyle name="Accent3 92" xfId="19245"/>
    <cellStyle name="Accent3 93" xfId="19233"/>
    <cellStyle name="Accent3 94" xfId="19262"/>
    <cellStyle name="Accent3 95" xfId="19284"/>
    <cellStyle name="Accent3 96" xfId="19312"/>
    <cellStyle name="Accent3 97" xfId="19321"/>
    <cellStyle name="Accent3 98" xfId="19310"/>
    <cellStyle name="Accent3 99" xfId="19492"/>
    <cellStyle name="Accent4" xfId="2212"/>
    <cellStyle name="Accent4 - 20%" xfId="2213"/>
    <cellStyle name="Accent4 - 40%" xfId="2214"/>
    <cellStyle name="Accent4 - 60%" xfId="2215"/>
    <cellStyle name="Accent4 10" xfId="5029"/>
    <cellStyle name="Accent4 100" xfId="19670"/>
    <cellStyle name="Accent4 101" xfId="19445"/>
    <cellStyle name="Accent4 102" xfId="19563"/>
    <cellStyle name="Accent4 103" xfId="19413"/>
    <cellStyle name="Accent4 104" xfId="19711"/>
    <cellStyle name="Accent4 105" xfId="19783"/>
    <cellStyle name="Accent4 106" xfId="19745"/>
    <cellStyle name="Accent4 107" xfId="19612"/>
    <cellStyle name="Accent4 108" xfId="19662"/>
    <cellStyle name="Accent4 109" xfId="19797"/>
    <cellStyle name="Accent4 11" xfId="5296"/>
    <cellStyle name="Accent4 110" xfId="19496"/>
    <cellStyle name="Accent4 111" xfId="19404"/>
    <cellStyle name="Accent4 112" xfId="19744"/>
    <cellStyle name="Accent4 113" xfId="19553"/>
    <cellStyle name="Accent4 114" xfId="19582"/>
    <cellStyle name="Accent4 115" xfId="19830"/>
    <cellStyle name="Accent4 116" xfId="19809"/>
    <cellStyle name="Accent4 117" xfId="19621"/>
    <cellStyle name="Accent4 118" xfId="19530"/>
    <cellStyle name="Accent4 119" xfId="19776"/>
    <cellStyle name="Accent4 12" xfId="5142"/>
    <cellStyle name="Accent4 120" xfId="19787"/>
    <cellStyle name="Accent4 121" xfId="19705"/>
    <cellStyle name="Accent4 122" xfId="19768"/>
    <cellStyle name="Accent4 123" xfId="19944"/>
    <cellStyle name="Accent4 124" xfId="19696"/>
    <cellStyle name="Accent4 125" xfId="19843"/>
    <cellStyle name="Accent4 126" xfId="19449"/>
    <cellStyle name="Accent4 127" xfId="19653"/>
    <cellStyle name="Accent4 128" xfId="19978"/>
    <cellStyle name="Accent4 129" xfId="19717"/>
    <cellStyle name="Accent4 13" xfId="5003"/>
    <cellStyle name="Accent4 130" xfId="19379"/>
    <cellStyle name="Accent4 131" xfId="19939"/>
    <cellStyle name="Accent4 132" xfId="19989"/>
    <cellStyle name="Accent4 133" xfId="19402"/>
    <cellStyle name="Accent4 134" xfId="19763"/>
    <cellStyle name="Accent4 135" xfId="19708"/>
    <cellStyle name="Accent4 136" xfId="19724"/>
    <cellStyle name="Accent4 137" xfId="19477"/>
    <cellStyle name="Accent4 138" xfId="19423"/>
    <cellStyle name="Accent4 139" xfId="19729"/>
    <cellStyle name="Accent4 14" xfId="5299"/>
    <cellStyle name="Accent4 140" xfId="19994"/>
    <cellStyle name="Accent4 141" xfId="19963"/>
    <cellStyle name="Accent4 142" xfId="19998"/>
    <cellStyle name="Accent4 143" xfId="19527"/>
    <cellStyle name="Accent4 144" xfId="19690"/>
    <cellStyle name="Accent4 145" xfId="19882"/>
    <cellStyle name="Accent4 146" xfId="19741"/>
    <cellStyle name="Accent4 147" xfId="19434"/>
    <cellStyle name="Accent4 148" xfId="19996"/>
    <cellStyle name="Accent4 149" xfId="20071"/>
    <cellStyle name="Accent4 15" xfId="4836"/>
    <cellStyle name="Accent4 150" xfId="19867"/>
    <cellStyle name="Accent4 151" xfId="19947"/>
    <cellStyle name="Accent4 152" xfId="20091"/>
    <cellStyle name="Accent4 153" xfId="19594"/>
    <cellStyle name="Accent4 154" xfId="20066"/>
    <cellStyle name="Accent4 155" xfId="20055"/>
    <cellStyle name="Accent4 156" xfId="19961"/>
    <cellStyle name="Accent4 157" xfId="20124"/>
    <cellStyle name="Accent4 158" xfId="19518"/>
    <cellStyle name="Accent4 16" xfId="4808"/>
    <cellStyle name="Accent4 17" xfId="5217"/>
    <cellStyle name="Accent4 18" xfId="5026"/>
    <cellStyle name="Accent4 19" xfId="5103"/>
    <cellStyle name="Accent4 2" xfId="4196"/>
    <cellStyle name="Accent4 20" xfId="5115"/>
    <cellStyle name="Accent4 21" xfId="3320"/>
    <cellStyle name="Accent4 22" xfId="5482"/>
    <cellStyle name="Accent4 23" xfId="5027"/>
    <cellStyle name="Accent4 24" xfId="4962"/>
    <cellStyle name="Accent4 25" xfId="5778"/>
    <cellStyle name="Accent4 26" xfId="5212"/>
    <cellStyle name="Accent4 27" xfId="3339"/>
    <cellStyle name="Accent4 28" xfId="4842"/>
    <cellStyle name="Accent4 29" xfId="5143"/>
    <cellStyle name="Accent4 3" xfId="5207"/>
    <cellStyle name="Accent4 30" xfId="4411"/>
    <cellStyle name="Accent4 31" xfId="5571"/>
    <cellStyle name="Accent4 32" xfId="5449"/>
    <cellStyle name="Accent4 33" xfId="4765"/>
    <cellStyle name="Accent4 34" xfId="5533"/>
    <cellStyle name="Accent4 35" xfId="5808"/>
    <cellStyle name="Accent4 36" xfId="4967"/>
    <cellStyle name="Accent4 37" xfId="5701"/>
    <cellStyle name="Accent4 38" xfId="4733"/>
    <cellStyle name="Accent4 39" xfId="4717"/>
    <cellStyle name="Accent4 4" xfId="4980"/>
    <cellStyle name="Accent4 40" xfId="5881"/>
    <cellStyle name="Accent4 41" xfId="5499"/>
    <cellStyle name="Accent4 42" xfId="4789"/>
    <cellStyle name="Accent4 43" xfId="3265"/>
    <cellStyle name="Accent4 44" xfId="5202"/>
    <cellStyle name="Accent4 45" xfId="10668"/>
    <cellStyle name="Accent4 46" xfId="10357"/>
    <cellStyle name="Accent4 47" xfId="10347"/>
    <cellStyle name="Accent4 48" xfId="10468"/>
    <cellStyle name="Accent4 49" xfId="10662"/>
    <cellStyle name="Accent4 5" xfId="4818"/>
    <cellStyle name="Accent4 50" xfId="10371"/>
    <cellStyle name="Accent4 51" xfId="10666"/>
    <cellStyle name="Accent4 52" xfId="10471"/>
    <cellStyle name="Accent4 53" xfId="10576"/>
    <cellStyle name="Accent4 54" xfId="10696"/>
    <cellStyle name="Accent4 55" xfId="10659"/>
    <cellStyle name="Accent4 56" xfId="10846"/>
    <cellStyle name="Accent4 57" xfId="10763"/>
    <cellStyle name="Accent4 58" xfId="10950"/>
    <cellStyle name="Accent4 59" xfId="10873"/>
    <cellStyle name="Accent4 6" xfId="4328"/>
    <cellStyle name="Accent4 60" xfId="10732"/>
    <cellStyle name="Accent4 61" xfId="10880"/>
    <cellStyle name="Accent4 62" xfId="10839"/>
    <cellStyle name="Accent4 63" xfId="10718"/>
    <cellStyle name="Accent4 64" xfId="10729"/>
    <cellStyle name="Accent4 65" xfId="10893"/>
    <cellStyle name="Accent4 66" xfId="10900"/>
    <cellStyle name="Accent4 67" xfId="10857"/>
    <cellStyle name="Accent4 68" xfId="10733"/>
    <cellStyle name="Accent4 69" xfId="10966"/>
    <cellStyle name="Accent4 7" xfId="4908"/>
    <cellStyle name="Accent4 70" xfId="10799"/>
    <cellStyle name="Accent4 71" xfId="10830"/>
    <cellStyle name="Accent4 72" xfId="10825"/>
    <cellStyle name="Accent4 73" xfId="10944"/>
    <cellStyle name="Accent4 74" xfId="10942"/>
    <cellStyle name="Accent4 75" xfId="10959"/>
    <cellStyle name="Accent4 76" xfId="10829"/>
    <cellStyle name="Accent4 77" xfId="10862"/>
    <cellStyle name="Accent4 78" xfId="15763"/>
    <cellStyle name="Accent4 79" xfId="4922"/>
    <cellStyle name="Accent4 8" xfId="3779"/>
    <cellStyle name="Accent4 80" xfId="17021"/>
    <cellStyle name="Accent4 81" xfId="16662"/>
    <cellStyle name="Accent4 82" xfId="15513"/>
    <cellStyle name="Accent4 83" xfId="14353"/>
    <cellStyle name="Accent4 84" xfId="18976"/>
    <cellStyle name="Accent4 85" xfId="16999"/>
    <cellStyle name="Accent4 86" xfId="16727"/>
    <cellStyle name="Accent4 87" xfId="13034"/>
    <cellStyle name="Accent4 88" xfId="19201"/>
    <cellStyle name="Accent4 89" xfId="19208"/>
    <cellStyle name="Accent4 9" xfId="4996"/>
    <cellStyle name="Accent4 90" xfId="19255"/>
    <cellStyle name="Accent4 91" xfId="19295"/>
    <cellStyle name="Accent4 92" xfId="19290"/>
    <cellStyle name="Accent4 93" xfId="19281"/>
    <cellStyle name="Accent4 94" xfId="19231"/>
    <cellStyle name="Accent4 95" xfId="19287"/>
    <cellStyle name="Accent4 96" xfId="19229"/>
    <cellStyle name="Accent4 97" xfId="19276"/>
    <cellStyle name="Accent4 98" xfId="19280"/>
    <cellStyle name="Accent4 99" xfId="19493"/>
    <cellStyle name="Accent5" xfId="2216"/>
    <cellStyle name="Accent5 - 20%" xfId="2217"/>
    <cellStyle name="Accent5 - 40%" xfId="2218"/>
    <cellStyle name="Accent5 - 60%" xfId="2219"/>
    <cellStyle name="Accent5 10" xfId="4795"/>
    <cellStyle name="Accent5 100" xfId="19669"/>
    <cellStyle name="Accent5 101" xfId="19632"/>
    <cellStyle name="Accent5 102" xfId="19562"/>
    <cellStyle name="Accent5 103" xfId="19512"/>
    <cellStyle name="Accent5 104" xfId="19605"/>
    <cellStyle name="Accent5 105" xfId="19689"/>
    <cellStyle name="Accent5 106" xfId="19753"/>
    <cellStyle name="Accent5 107" xfId="19588"/>
    <cellStyle name="Accent5 108" xfId="19614"/>
    <cellStyle name="Accent5 109" xfId="19513"/>
    <cellStyle name="Accent5 11" xfId="5484"/>
    <cellStyle name="Accent5 110" xfId="19455"/>
    <cellStyle name="Accent5 111" xfId="19595"/>
    <cellStyle name="Accent5 112" xfId="19523"/>
    <cellStyle name="Accent5 113" xfId="19578"/>
    <cellStyle name="Accent5 114" xfId="19438"/>
    <cellStyle name="Accent5 115" xfId="19509"/>
    <cellStyle name="Accent5 116" xfId="19519"/>
    <cellStyle name="Accent5 117" xfId="19810"/>
    <cellStyle name="Accent5 118" xfId="19858"/>
    <cellStyle name="Accent5 119" xfId="19677"/>
    <cellStyle name="Accent5 12" xfId="5373"/>
    <cellStyle name="Accent5 120" xfId="19930"/>
    <cellStyle name="Accent5 121" xfId="19572"/>
    <cellStyle name="Accent5 122" xfId="19890"/>
    <cellStyle name="Accent5 123" xfId="19467"/>
    <cellStyle name="Accent5 124" xfId="19439"/>
    <cellStyle name="Accent5 125" xfId="19532"/>
    <cellStyle name="Accent5 126" xfId="19911"/>
    <cellStyle name="Accent5 127" xfId="19855"/>
    <cellStyle name="Accent5 128" xfId="19945"/>
    <cellStyle name="Accent5 129" xfId="19684"/>
    <cellStyle name="Accent5 13" xfId="5237"/>
    <cellStyle name="Accent5 130" xfId="19769"/>
    <cellStyle name="Accent5 131" xfId="19453"/>
    <cellStyle name="Accent5 132" xfId="19541"/>
    <cellStyle name="Accent5 133" xfId="19914"/>
    <cellStyle name="Accent5 134" xfId="19502"/>
    <cellStyle name="Accent5 135" xfId="19901"/>
    <cellStyle name="Accent5 136" xfId="19799"/>
    <cellStyle name="Accent5 137" xfId="20009"/>
    <cellStyle name="Accent5 138" xfId="19577"/>
    <cellStyle name="Accent5 139" xfId="19452"/>
    <cellStyle name="Accent5 14" xfId="4607"/>
    <cellStyle name="Accent5 140" xfId="19886"/>
    <cellStyle name="Accent5 141" xfId="19548"/>
    <cellStyle name="Accent5 142" xfId="20016"/>
    <cellStyle name="Accent5 143" xfId="19447"/>
    <cellStyle name="Accent5 144" xfId="19851"/>
    <cellStyle name="Accent5 145" xfId="19839"/>
    <cellStyle name="Accent5 146" xfId="19525"/>
    <cellStyle name="Accent5 147" xfId="19832"/>
    <cellStyle name="Accent5 148" xfId="19906"/>
    <cellStyle name="Accent5 149" xfId="20073"/>
    <cellStyle name="Accent5 15" xfId="5476"/>
    <cellStyle name="Accent5 150" xfId="19981"/>
    <cellStyle name="Accent5 151" xfId="19619"/>
    <cellStyle name="Accent5 152" xfId="20090"/>
    <cellStyle name="Accent5 153" xfId="19537"/>
    <cellStyle name="Accent5 154" xfId="19986"/>
    <cellStyle name="Accent5 155" xfId="20050"/>
    <cellStyle name="Accent5 156" xfId="19482"/>
    <cellStyle name="Accent5 157" xfId="19723"/>
    <cellStyle name="Accent5 158" xfId="20063"/>
    <cellStyle name="Accent5 16" xfId="3184"/>
    <cellStyle name="Accent5 17" xfId="5219"/>
    <cellStyle name="Accent5 18" xfId="5001"/>
    <cellStyle name="Accent5 19" xfId="4987"/>
    <cellStyle name="Accent5 2" xfId="4200"/>
    <cellStyle name="Accent5 20" xfId="5588"/>
    <cellStyle name="Accent5 21" xfId="5426"/>
    <cellStyle name="Accent5 22" xfId="5366"/>
    <cellStyle name="Accent5 23" xfId="4510"/>
    <cellStyle name="Accent5 24" xfId="5055"/>
    <cellStyle name="Accent5 25" xfId="4870"/>
    <cellStyle name="Accent5 26" xfId="5118"/>
    <cellStyle name="Accent5 27" xfId="3244"/>
    <cellStyle name="Accent5 28" xfId="5344"/>
    <cellStyle name="Accent5 29" xfId="4815"/>
    <cellStyle name="Accent5 3" xfId="5209"/>
    <cellStyle name="Accent5 30" xfId="5613"/>
    <cellStyle name="Accent5 31" xfId="5186"/>
    <cellStyle name="Accent5 32" xfId="5337"/>
    <cellStyle name="Accent5 33" xfId="5288"/>
    <cellStyle name="Accent5 34" xfId="4959"/>
    <cellStyle name="Accent5 35" xfId="5342"/>
    <cellStyle name="Accent5 36" xfId="4944"/>
    <cellStyle name="Accent5 37" xfId="4617"/>
    <cellStyle name="Accent5 38" xfId="5749"/>
    <cellStyle name="Accent5 39" xfId="4194"/>
    <cellStyle name="Accent5 4" xfId="4977"/>
    <cellStyle name="Accent5 40" xfId="4998"/>
    <cellStyle name="Accent5 41" xfId="4785"/>
    <cellStyle name="Accent5 42" xfId="4721"/>
    <cellStyle name="Accent5 43" xfId="4884"/>
    <cellStyle name="Accent5 44" xfId="5759"/>
    <cellStyle name="Accent5 45" xfId="10680"/>
    <cellStyle name="Accent5 46" xfId="10519"/>
    <cellStyle name="Accent5 47" xfId="10434"/>
    <cellStyle name="Accent5 48" xfId="10349"/>
    <cellStyle name="Accent5 49" xfId="10695"/>
    <cellStyle name="Accent5 5" xfId="4816"/>
    <cellStyle name="Accent5 50" xfId="10631"/>
    <cellStyle name="Accent5 51" xfId="10385"/>
    <cellStyle name="Accent5 52" xfId="10619"/>
    <cellStyle name="Accent5 53" xfId="10490"/>
    <cellStyle name="Accent5 54" xfId="10700"/>
    <cellStyle name="Accent5 55" xfId="10697"/>
    <cellStyle name="Accent5 56" xfId="10845"/>
    <cellStyle name="Accent5 57" xfId="10764"/>
    <cellStyle name="Accent5 58" xfId="10768"/>
    <cellStyle name="Accent5 59" xfId="10874"/>
    <cellStyle name="Accent5 6" xfId="5292"/>
    <cellStyle name="Accent5 60" xfId="10918"/>
    <cellStyle name="Accent5 61" xfId="10863"/>
    <cellStyle name="Accent5 62" xfId="10838"/>
    <cellStyle name="Accent5 63" xfId="10920"/>
    <cellStyle name="Accent5 64" xfId="10724"/>
    <cellStyle name="Accent5 65" xfId="10897"/>
    <cellStyle name="Accent5 66" xfId="10867"/>
    <cellStyle name="Accent5 67" xfId="10806"/>
    <cellStyle name="Accent5 68" xfId="10817"/>
    <cellStyle name="Accent5 69" xfId="10894"/>
    <cellStyle name="Accent5 7" xfId="4906"/>
    <cellStyle name="Accent5 70" xfId="10965"/>
    <cellStyle name="Accent5 71" xfId="10952"/>
    <cellStyle name="Accent5 72" xfId="10930"/>
    <cellStyle name="Accent5 73" xfId="10891"/>
    <cellStyle name="Accent5 74" xfId="10784"/>
    <cellStyle name="Accent5 75" xfId="10916"/>
    <cellStyle name="Accent5 76" xfId="10794"/>
    <cellStyle name="Accent5 77" xfId="10883"/>
    <cellStyle name="Accent5 78" xfId="14477"/>
    <cellStyle name="Accent5 79" xfId="17178"/>
    <cellStyle name="Accent5 8" xfId="5099"/>
    <cellStyle name="Accent5 80" xfId="5127"/>
    <cellStyle name="Accent5 81" xfId="17220"/>
    <cellStyle name="Accent5 82" xfId="16758"/>
    <cellStyle name="Accent5 83" xfId="13268"/>
    <cellStyle name="Accent5 84" xfId="18824"/>
    <cellStyle name="Accent5 85" xfId="6218"/>
    <cellStyle name="Accent5 86" xfId="13071"/>
    <cellStyle name="Accent5 87" xfId="13472"/>
    <cellStyle name="Accent5 88" xfId="19202"/>
    <cellStyle name="Accent5 89" xfId="19207"/>
    <cellStyle name="Accent5 9" xfId="3336"/>
    <cellStyle name="Accent5 90" xfId="19256"/>
    <cellStyle name="Accent5 91" xfId="19294"/>
    <cellStyle name="Accent5 92" xfId="19291"/>
    <cellStyle name="Accent5 93" xfId="19246"/>
    <cellStyle name="Accent5 94" xfId="19314"/>
    <cellStyle name="Accent5 95" xfId="19263"/>
    <cellStyle name="Accent5 96" xfId="19260"/>
    <cellStyle name="Accent5 97" xfId="19318"/>
    <cellStyle name="Accent5 98" xfId="19228"/>
    <cellStyle name="Accent5 99" xfId="19494"/>
    <cellStyle name="Accent6" xfId="2220"/>
    <cellStyle name="Accent6 - 20%" xfId="2221"/>
    <cellStyle name="Accent6 - 40%" xfId="2222"/>
    <cellStyle name="Accent6 - 60%" xfId="2223"/>
    <cellStyle name="Accent6 10" xfId="4751"/>
    <cellStyle name="Accent6 100" xfId="19698"/>
    <cellStyle name="Accent6 101" xfId="19633"/>
    <cellStyle name="Accent6 102" xfId="19567"/>
    <cellStyle name="Accent6 103" xfId="19407"/>
    <cellStyle name="Accent6 104" xfId="19576"/>
    <cellStyle name="Accent6 105" xfId="19746"/>
    <cellStyle name="Accent6 106" xfId="19703"/>
    <cellStyle name="Accent6 107" xfId="19469"/>
    <cellStyle name="Accent6 108" xfId="19647"/>
    <cellStyle name="Accent6 109" xfId="19771"/>
    <cellStyle name="Accent6 11" xfId="4589"/>
    <cellStyle name="Accent6 110" xfId="19668"/>
    <cellStyle name="Accent6 111" xfId="19751"/>
    <cellStyle name="Accent6 112" xfId="19818"/>
    <cellStyle name="Accent6 113" xfId="19738"/>
    <cellStyle name="Accent6 114" xfId="19701"/>
    <cellStyle name="Accent6 115" xfId="19806"/>
    <cellStyle name="Accent6 116" xfId="19440"/>
    <cellStyle name="Accent6 117" xfId="19861"/>
    <cellStyle name="Accent6 118" xfId="19859"/>
    <cellStyle name="Accent6 119" xfId="19558"/>
    <cellStyle name="Accent6 12" xfId="4894"/>
    <cellStyle name="Accent6 120" xfId="19885"/>
    <cellStyle name="Accent6 121" xfId="19967"/>
    <cellStyle name="Accent6 122" xfId="19970"/>
    <cellStyle name="Accent6 123" xfId="19974"/>
    <cellStyle name="Accent6 124" xfId="19976"/>
    <cellStyle name="Accent6 125" xfId="19979"/>
    <cellStyle name="Accent6 126" xfId="19931"/>
    <cellStyle name="Accent6 127" xfId="19860"/>
    <cellStyle name="Accent6 128" xfId="19458"/>
    <cellStyle name="Accent6 129" xfId="19511"/>
    <cellStyle name="Accent6 13" xfId="5360"/>
    <cellStyle name="Accent6 130" xfId="20002"/>
    <cellStyle name="Accent6 131" xfId="20004"/>
    <cellStyle name="Accent6 132" xfId="20006"/>
    <cellStyle name="Accent6 133" xfId="20007"/>
    <cellStyle name="Accent6 134" xfId="19792"/>
    <cellStyle name="Accent6 135" xfId="19775"/>
    <cellStyle name="Accent6 136" xfId="19995"/>
    <cellStyle name="Accent6 137" xfId="19631"/>
    <cellStyle name="Accent6 138" xfId="20021"/>
    <cellStyle name="Accent6 139" xfId="20025"/>
    <cellStyle name="Accent6 14" xfId="4585"/>
    <cellStyle name="Accent6 140" xfId="20030"/>
    <cellStyle name="Accent6 141" xfId="20033"/>
    <cellStyle name="Accent6 142" xfId="20036"/>
    <cellStyle name="Accent6 143" xfId="20038"/>
    <cellStyle name="Accent6 144" xfId="20043"/>
    <cellStyle name="Accent6 145" xfId="20045"/>
    <cellStyle name="Accent6 146" xfId="19695"/>
    <cellStyle name="Accent6 147" xfId="19533"/>
    <cellStyle name="Accent6 148" xfId="19433"/>
    <cellStyle name="Accent6 149" xfId="20075"/>
    <cellStyle name="Accent6 15" xfId="5164"/>
    <cellStyle name="Accent6 150" xfId="19514"/>
    <cellStyle name="Accent6 151" xfId="19760"/>
    <cellStyle name="Accent6 152" xfId="20047"/>
    <cellStyle name="Accent6 153" xfId="20061"/>
    <cellStyle name="Accent6 154" xfId="20020"/>
    <cellStyle name="Accent6 155" xfId="20048"/>
    <cellStyle name="Accent6 156" xfId="20115"/>
    <cellStyle name="Accent6 157" xfId="19960"/>
    <cellStyle name="Accent6 158" xfId="19559"/>
    <cellStyle name="Accent6 16" xfId="4897"/>
    <cellStyle name="Accent6 17" xfId="5502"/>
    <cellStyle name="Accent6 18" xfId="5371"/>
    <cellStyle name="Accent6 19" xfId="5545"/>
    <cellStyle name="Accent6 2" xfId="4203"/>
    <cellStyle name="Accent6 20" xfId="4592"/>
    <cellStyle name="Accent6 21" xfId="5399"/>
    <cellStyle name="Accent6 22" xfId="5775"/>
    <cellStyle name="Accent6 23" xfId="5314"/>
    <cellStyle name="Accent6 24" xfId="4982"/>
    <cellStyle name="Accent6 25" xfId="5249"/>
    <cellStyle name="Accent6 26" xfId="4928"/>
    <cellStyle name="Accent6 27" xfId="5316"/>
    <cellStyle name="Accent6 28" xfId="5009"/>
    <cellStyle name="Accent6 29" xfId="5699"/>
    <cellStyle name="Accent6 3" xfId="5211"/>
    <cellStyle name="Accent6 30" xfId="5046"/>
    <cellStyle name="Accent6 31" xfId="4979"/>
    <cellStyle name="Accent6 32" xfId="5083"/>
    <cellStyle name="Accent6 33" xfId="5738"/>
    <cellStyle name="Accent6 34" xfId="5176"/>
    <cellStyle name="Accent6 35" xfId="4991"/>
    <cellStyle name="Accent6 36" xfId="5621"/>
    <cellStyle name="Accent6 37" xfId="4831"/>
    <cellStyle name="Accent6 38" xfId="5022"/>
    <cellStyle name="Accent6 39" xfId="4864"/>
    <cellStyle name="Accent6 4" xfId="4974"/>
    <cellStyle name="Accent6 40" xfId="5870"/>
    <cellStyle name="Accent6 41" xfId="5154"/>
    <cellStyle name="Accent6 42" xfId="5214"/>
    <cellStyle name="Accent6 43" xfId="4648"/>
    <cellStyle name="Accent6 44" xfId="5195"/>
    <cellStyle name="Accent6 45" xfId="10491"/>
    <cellStyle name="Accent6 46" xfId="10692"/>
    <cellStyle name="Accent6 47" xfId="10402"/>
    <cellStyle name="Accent6 48" xfId="10681"/>
    <cellStyle name="Accent6 49" xfId="10627"/>
    <cellStyle name="Accent6 5" xfId="4800"/>
    <cellStyle name="Accent6 50" xfId="10689"/>
    <cellStyle name="Accent6 51" xfId="10453"/>
    <cellStyle name="Accent6 52" xfId="10615"/>
    <cellStyle name="Accent6 53" xfId="10701"/>
    <cellStyle name="Accent6 54" xfId="10494"/>
    <cellStyle name="Accent6 55" xfId="10363"/>
    <cellStyle name="Accent6 56" xfId="10844"/>
    <cellStyle name="Accent6 57" xfId="10765"/>
    <cellStyle name="Accent6 58" xfId="10767"/>
    <cellStyle name="Accent6 59" xfId="10730"/>
    <cellStyle name="Accent6 6" xfId="4308"/>
    <cellStyle name="Accent6 60" xfId="10780"/>
    <cellStyle name="Accent6 61" xfId="10864"/>
    <cellStyle name="Accent6 62" xfId="10866"/>
    <cellStyle name="Accent6 63" xfId="10937"/>
    <cellStyle name="Accent6 64" xfId="10886"/>
    <cellStyle name="Accent6 65" xfId="10823"/>
    <cellStyle name="Accent6 66" xfId="10878"/>
    <cellStyle name="Accent6 67" xfId="10714"/>
    <cellStyle name="Accent6 68" xfId="10882"/>
    <cellStyle name="Accent6 69" xfId="10964"/>
    <cellStyle name="Accent6 7" xfId="4899"/>
    <cellStyle name="Accent6 70" xfId="10801"/>
    <cellStyle name="Accent6 71" xfId="10899"/>
    <cellStyle name="Accent6 72" xfId="10898"/>
    <cellStyle name="Accent6 73" xfId="10749"/>
    <cellStyle name="Accent6 74" xfId="10771"/>
    <cellStyle name="Accent6 75" xfId="10756"/>
    <cellStyle name="Accent6 76" xfId="10745"/>
    <cellStyle name="Accent6 77" xfId="10869"/>
    <cellStyle name="Accent6 78" xfId="6884"/>
    <cellStyle name="Accent6 79" xfId="17294"/>
    <cellStyle name="Accent6 8" xfId="5108"/>
    <cellStyle name="Accent6 80" xfId="17046"/>
    <cellStyle name="Accent6 81" xfId="18091"/>
    <cellStyle name="Accent6 82" xfId="7064"/>
    <cellStyle name="Accent6 83" xfId="17020"/>
    <cellStyle name="Accent6 84" xfId="19056"/>
    <cellStyle name="Accent6 85" xfId="17293"/>
    <cellStyle name="Accent6 86" xfId="18045"/>
    <cellStyle name="Accent6 87" xfId="18974"/>
    <cellStyle name="Accent6 88" xfId="19203"/>
    <cellStyle name="Accent6 89" xfId="19216"/>
    <cellStyle name="Accent6 9" xfId="5425"/>
    <cellStyle name="Accent6 90" xfId="19257"/>
    <cellStyle name="Accent6 91" xfId="19293"/>
    <cellStyle name="Accent6 92" xfId="19292"/>
    <cellStyle name="Accent6 93" xfId="19232"/>
    <cellStyle name="Accent6 94" xfId="19279"/>
    <cellStyle name="Accent6 95" xfId="19319"/>
    <cellStyle name="Accent6 96" xfId="19320"/>
    <cellStyle name="Accent6 97" xfId="19313"/>
    <cellStyle name="Accent6 98" xfId="19283"/>
    <cellStyle name="Accent6 99" xfId="19495"/>
    <cellStyle name="Acctg" xfId="4206"/>
    <cellStyle name="Åëè­" xfId="670"/>
    <cellStyle name="Åëè­ [0]" xfId="671"/>
    <cellStyle name="AeE­ [0]_ ¸n A÷_V100 ºI¹I,³≫¼o 2.2 PILOT " xfId="4207"/>
    <cellStyle name="ÅëÈ­ [0]_ 우리F&amp;I 연결정산표 검토의 워크시트" xfId="4208"/>
    <cellStyle name="AeE­ [0]_´c¿u¿μCa11¿u (Au¸A´eºn)  " xfId="4209"/>
    <cellStyle name="Åëè­ [0]_090608_업무보고서 개정_복호화(2)" xfId="672"/>
    <cellStyle name="AeE­ [0]_9711 (2)_gname (2)s" xfId="4210"/>
    <cellStyle name="ÅëÈ­ [0]_97MBO" xfId="673"/>
    <cellStyle name="AeE­ [0]_97MBO (2)" xfId="674"/>
    <cellStyle name="ÅëÈ­ [0]_97MBO (2)" xfId="675"/>
    <cellStyle name="AeE­ [0]_97MBO (2) 10" xfId="676"/>
    <cellStyle name="ÅëÈ­ [0]_97MBO (2) 10" xfId="2224"/>
    <cellStyle name="AeE­ [0]_97MBO (2) 11" xfId="2225"/>
    <cellStyle name="ÅëÈ­ [0]_97MBO (2) 11" xfId="2226"/>
    <cellStyle name="AeE­ [0]_97MBO (2) 12" xfId="2227"/>
    <cellStyle name="ÅëÈ­ [0]_97MBO (2) 12" xfId="2228"/>
    <cellStyle name="AeE­ [0]_97MBO (2) 13" xfId="2229"/>
    <cellStyle name="ÅëÈ­ [0]_97MBO (2) 13" xfId="2230"/>
    <cellStyle name="AeE­ [0]_97MBO (2) 14" xfId="2231"/>
    <cellStyle name="ÅëÈ­ [0]_97MBO (2) 14" xfId="2232"/>
    <cellStyle name="AeE­ [0]_97MBO (2) 2" xfId="2233"/>
    <cellStyle name="ÅëÈ­ [0]_97MBO (2) 2" xfId="2234"/>
    <cellStyle name="AeE­ [0]_97MBO (2) 2 2" xfId="2235"/>
    <cellStyle name="ÅëÈ­ [0]_97MBO (2) 2 2" xfId="20181"/>
    <cellStyle name="AeE­ [0]_97MBO (2) 3 2" xfId="2236"/>
    <cellStyle name="ÅëÈ­ [0]_97MBO (2) 3 2" xfId="20180"/>
    <cellStyle name="AeE­ [0]_97MBO (2) 4 2" xfId="2237"/>
    <cellStyle name="ÅëÈ­ [0]_97MBO (2) 4 2" xfId="20179"/>
    <cellStyle name="AeE­ [0]_97MBO (2) 5 2" xfId="2238"/>
    <cellStyle name="ÅëÈ­ [0]_97MBO (2) 5 2" xfId="20178"/>
    <cellStyle name="AeE­ [0]_97MBO (2) 7" xfId="2239"/>
    <cellStyle name="ÅëÈ­ [0]_97MBO (2) 7" xfId="2240"/>
    <cellStyle name="AeE­ [0]_97MBO (2) 8" xfId="2241"/>
    <cellStyle name="ÅëÈ­ [0]_97MBO (2) 8" xfId="2242"/>
    <cellStyle name="AeE­ [0]_97MBO (2) 9" xfId="2243"/>
    <cellStyle name="ÅëÈ­ [0]_97MBO (2) 9" xfId="2244"/>
    <cellStyle name="AeE­ [0]_97MBO 10" xfId="2245"/>
    <cellStyle name="ÅëÈ­ [0]_97MBO 10" xfId="2246"/>
    <cellStyle name="AeE­ [0]_97MBO 11" xfId="2247"/>
    <cellStyle name="ÅëÈ­ [0]_97MBO 11" xfId="2248"/>
    <cellStyle name="AeE­ [0]_97MBO 12" xfId="2249"/>
    <cellStyle name="ÅëÈ­ [0]_97MBO 12" xfId="2250"/>
    <cellStyle name="AeE­ [0]_97MBO 13" xfId="2251"/>
    <cellStyle name="ÅëÈ­ [0]_97MBO 13" xfId="2252"/>
    <cellStyle name="AeE­ [0]_97MBO 14" xfId="2253"/>
    <cellStyle name="ÅëÈ­ [0]_97MBO 14" xfId="2254"/>
    <cellStyle name="AeE­ [0]_97MBO 15" xfId="11013"/>
    <cellStyle name="ÅëÈ­ [0]_97MBO 15" xfId="20182"/>
    <cellStyle name="AeE­ [0]_97MBO 2" xfId="20217"/>
    <cellStyle name="ÅëÈ­ [0]_97MBO 2" xfId="2255"/>
    <cellStyle name="AeE­ [0]_97MBO 2 2" xfId="2256"/>
    <cellStyle name="ÅëÈ­ [0]_97MBO 2 2" xfId="20177"/>
    <cellStyle name="AeE­ [0]_97MBO 3 2" xfId="2257"/>
    <cellStyle name="ÅëÈ­ [0]_97MBO 3 2" xfId="20176"/>
    <cellStyle name="AeE­ [0]_97MBO 4 2" xfId="2258"/>
    <cellStyle name="ÅëÈ­ [0]_97MBO 4 2" xfId="20175"/>
    <cellStyle name="AeE­ [0]_97MBO 5 2" xfId="2259"/>
    <cellStyle name="ÅëÈ­ [0]_97MBO 5 2" xfId="20174"/>
    <cellStyle name="AeE­ [0]_97MBO 7" xfId="2260"/>
    <cellStyle name="ÅëÈ­ [0]_97MBO 7" xfId="2261"/>
    <cellStyle name="AeE­ [0]_97MBO 8" xfId="2262"/>
    <cellStyle name="ÅëÈ­ [0]_97MBO 8" xfId="2263"/>
    <cellStyle name="AeE­ [0]_97MBO 9" xfId="2264"/>
    <cellStyle name="ÅëÈ­ [0]_97MBO 9" xfId="2265"/>
    <cellStyle name="AeE­ [0]_Ao±C Project" xfId="2266"/>
    <cellStyle name="ÅëÈ­ [0]_Áõ±Ç Project" xfId="677"/>
    <cellStyle name="AeE­ [0]_Ao±C Project 10" xfId="678"/>
    <cellStyle name="ÅëÈ­ [0]_Áõ±Ç Project 10" xfId="2267"/>
    <cellStyle name="AeE­ [0]_Ao±C Project 11" xfId="2268"/>
    <cellStyle name="ÅëÈ­ [0]_Áõ±Ç Project 11" xfId="2269"/>
    <cellStyle name="AeE­ [0]_Ao±C Project 12" xfId="2270"/>
    <cellStyle name="ÅëÈ­ [0]_Áõ±Ç Project 12" xfId="2271"/>
    <cellStyle name="AeE­ [0]_Ao±C Project 13" xfId="2272"/>
    <cellStyle name="ÅëÈ­ [0]_Áõ±Ç Project 13" xfId="2273"/>
    <cellStyle name="AeE­ [0]_Ao±C Project 14" xfId="2274"/>
    <cellStyle name="ÅëÈ­ [0]_Áõ±Ç Project 14" xfId="2275"/>
    <cellStyle name="AeE­ [0]_Ao±C Project 2" xfId="2276"/>
    <cellStyle name="ÅëÈ­ [0]_Áõ±Ç Project 2" xfId="2277"/>
    <cellStyle name="AeE­ [0]_Ao±C Project 2 2" xfId="2278"/>
    <cellStyle name="ÅëÈ­ [0]_Áõ±Ç Project 2 2" xfId="20173"/>
    <cellStyle name="AeE­ [0]_Ao±C Project 3 2" xfId="2279"/>
    <cellStyle name="ÅëÈ­ [0]_Áõ±Ç Project 3 2" xfId="19636"/>
    <cellStyle name="AeE­ [0]_Ao±C Project 4 2" xfId="2280"/>
    <cellStyle name="ÅëÈ­ [0]_Áõ±Ç Project 4 2" xfId="20172"/>
    <cellStyle name="AeE­ [0]_Ao±C Project 5 2" xfId="2281"/>
    <cellStyle name="ÅëÈ­ [0]_Áõ±Ç Project 5 2" xfId="20171"/>
    <cellStyle name="AeE­ [0]_Ao±C Project 7" xfId="2282"/>
    <cellStyle name="ÅëÈ­ [0]_Áõ±Ç Project 7" xfId="2283"/>
    <cellStyle name="AeE­ [0]_Ao±C Project 8" xfId="2284"/>
    <cellStyle name="ÅëÈ­ [0]_Áõ±Ç Project 8" xfId="2285"/>
    <cellStyle name="AeE­ [0]_Ao±C Project 9" xfId="2286"/>
    <cellStyle name="ÅëÈ­ [0]_Áõ±Ç Project 9" xfId="2287"/>
    <cellStyle name="AeE­ [0]_COºI project" xfId="2288"/>
    <cellStyle name="ÅëÈ­ [0]_ÇÒºÎ project" xfId="679"/>
    <cellStyle name="AeE­ [0]_COºI project 10" xfId="680"/>
    <cellStyle name="ÅëÈ­ [0]_ÇÒºÎ project 10" xfId="2289"/>
    <cellStyle name="AeE­ [0]_COºI project 11" xfId="2290"/>
    <cellStyle name="ÅëÈ­ [0]_ÇÒºÎ project 11" xfId="2291"/>
    <cellStyle name="AeE­ [0]_COºI project 12" xfId="2292"/>
    <cellStyle name="ÅëÈ­ [0]_ÇÒºÎ project 12" xfId="2293"/>
    <cellStyle name="AeE­ [0]_COºI project 13" xfId="2294"/>
    <cellStyle name="ÅëÈ­ [0]_ÇÒºÎ project 13" xfId="2295"/>
    <cellStyle name="AeE­ [0]_COºI project 14" xfId="2296"/>
    <cellStyle name="ÅëÈ­ [0]_ÇÒºÎ project 14" xfId="2297"/>
    <cellStyle name="AeE­ [0]_COºI project 2" xfId="2298"/>
    <cellStyle name="ÅëÈ­ [0]_ÇÒºÎ project 2" xfId="2299"/>
    <cellStyle name="AeE­ [0]_COºI project 2 2" xfId="2300"/>
    <cellStyle name="ÅëÈ­ [0]_ÇÒºÎ project 2 2" xfId="20170"/>
    <cellStyle name="AeE­ [0]_COºI project 3 2" xfId="2301"/>
    <cellStyle name="ÅëÈ­ [0]_ÇÒºÎ project 3 2" xfId="20169"/>
    <cellStyle name="AeE­ [0]_COºI project 4 2" xfId="2302"/>
    <cellStyle name="ÅëÈ­ [0]_ÇÒºÎ project 4 2" xfId="20129"/>
    <cellStyle name="AeE­ [0]_COºI project 5 2" xfId="2303"/>
    <cellStyle name="ÅëÈ­ [0]_ÇÒºÎ project 5 2" xfId="20168"/>
    <cellStyle name="AeE­ [0]_COºI project 7" xfId="2304"/>
    <cellStyle name="ÅëÈ­ [0]_ÇÒºÎ project 7" xfId="2305"/>
    <cellStyle name="AeE­ [0]_COºI project 8" xfId="2306"/>
    <cellStyle name="ÅëÈ­ [0]_ÇÒºÎ project 8" xfId="2307"/>
    <cellStyle name="AeE­ [0]_COºI project 9" xfId="2308"/>
    <cellStyle name="ÅëÈ­ [0]_ÇÒºÎ project 9" xfId="2309"/>
    <cellStyle name="AeE­ [0]_laroux" xfId="2310"/>
    <cellStyle name="ÅëÈ­ [0]_laroux" xfId="681"/>
    <cellStyle name="AeE­ [0]_laroux 10" xfId="2311"/>
    <cellStyle name="ÅëÈ­ [0]_laroux 10" xfId="2312"/>
    <cellStyle name="AeE­ [0]_laroux 11" xfId="2313"/>
    <cellStyle name="ÅëÈ­ [0]_laroux 11" xfId="2314"/>
    <cellStyle name="AeE­ [0]_laroux 12" xfId="2315"/>
    <cellStyle name="ÅëÈ­ [0]_laroux 12" xfId="2316"/>
    <cellStyle name="AeE­ [0]_laroux 13" xfId="2317"/>
    <cellStyle name="ÅëÈ­ [0]_laroux 13" xfId="2318"/>
    <cellStyle name="AeE­ [0]_laroux 14" xfId="2319"/>
    <cellStyle name="ÅëÈ­ [0]_laroux 14" xfId="2320"/>
    <cellStyle name="AeE­ [0]_laroux 2" xfId="682"/>
    <cellStyle name="ÅëÈ­ [0]_laroux 2" xfId="2321"/>
    <cellStyle name="AeE­ [0]_laroux 2 2" xfId="2322"/>
    <cellStyle name="ÅëÈ­ [0]_laroux 2 2" xfId="20167"/>
    <cellStyle name="AeE­ [0]_laroux 3 2" xfId="2323"/>
    <cellStyle name="ÅëÈ­ [0]_laroux 3 2" xfId="20166"/>
    <cellStyle name="AeE­ [0]_laroux 4 2" xfId="2324"/>
    <cellStyle name="ÅëÈ­ [0]_laroux 4 2" xfId="20165"/>
    <cellStyle name="AeE­ [0]_laroux 5 2" xfId="2325"/>
    <cellStyle name="ÅëÈ­ [0]_laroux 5 2" xfId="20164"/>
    <cellStyle name="AeE­ [0]_laroux 7" xfId="2326"/>
    <cellStyle name="ÅëÈ­ [0]_laroux 7" xfId="2327"/>
    <cellStyle name="AeE­ [0]_laroux 8" xfId="2328"/>
    <cellStyle name="ÅëÈ­ [0]_laroux 8" xfId="2329"/>
    <cellStyle name="AeE­ [0]_laroux 9" xfId="2330"/>
    <cellStyle name="ÅëÈ­ [0]_laroux 9" xfId="2331"/>
    <cellStyle name="AeE­ [0]_laroux_1" xfId="2332"/>
    <cellStyle name="ÅëÈ­ [0]_laroux_1" xfId="683"/>
    <cellStyle name="AeE­ [0]_laroux_1 10" xfId="684"/>
    <cellStyle name="ÅëÈ­ [0]_laroux_1 10" xfId="2333"/>
    <cellStyle name="AeE­ [0]_laroux_1 11" xfId="2334"/>
    <cellStyle name="ÅëÈ­ [0]_laroux_1 11" xfId="2335"/>
    <cellStyle name="AeE­ [0]_laroux_1 12" xfId="2336"/>
    <cellStyle name="ÅëÈ­ [0]_laroux_1 12" xfId="2337"/>
    <cellStyle name="AeE­ [0]_laroux_1 13" xfId="2338"/>
    <cellStyle name="ÅëÈ­ [0]_laroux_1 13" xfId="2339"/>
    <cellStyle name="AeE­ [0]_laroux_1 14" xfId="2340"/>
    <cellStyle name="ÅëÈ­ [0]_laroux_1 14" xfId="2341"/>
    <cellStyle name="AeE­ [0]_laroux_1 2" xfId="2342"/>
    <cellStyle name="ÅëÈ­ [0]_laroux_1 2" xfId="2343"/>
    <cellStyle name="AeE­ [0]_laroux_1 2 2" xfId="2344"/>
    <cellStyle name="ÅëÈ­ [0]_laroux_1 2 2" xfId="20163"/>
    <cellStyle name="AeE­ [0]_laroux_1 3 2" xfId="2345"/>
    <cellStyle name="ÅëÈ­ [0]_laroux_1 3 2" xfId="20162"/>
    <cellStyle name="AeE­ [0]_laroux_1 4 2" xfId="2346"/>
    <cellStyle name="ÅëÈ­ [0]_laroux_1 4 2" xfId="20161"/>
    <cellStyle name="AeE­ [0]_laroux_1 5 2" xfId="2347"/>
    <cellStyle name="ÅëÈ­ [0]_laroux_1 5 2" xfId="20160"/>
    <cellStyle name="AeE­ [0]_laroux_1 7" xfId="2348"/>
    <cellStyle name="ÅëÈ­ [0]_laroux_1 7" xfId="2349"/>
    <cellStyle name="AeE­ [0]_laroux_1 8" xfId="2350"/>
    <cellStyle name="ÅëÈ­ [0]_laroux_1 8" xfId="2351"/>
    <cellStyle name="AeE­ [0]_laroux_1 9" xfId="2352"/>
    <cellStyle name="ÅëÈ­ [0]_laroux_1 9" xfId="2353"/>
    <cellStyle name="AeE­ [0]_laroux_2" xfId="2354"/>
    <cellStyle name="ÅëÈ­ [0]_laroux_2" xfId="685"/>
    <cellStyle name="AeE­ [0]_laroux_3" xfId="686"/>
    <cellStyle name="ÅëÈ­ [0]_laroux_3" xfId="687"/>
    <cellStyle name="AeE­ [0]_laroux_3 10" xfId="688"/>
    <cellStyle name="ÅëÈ­ [0]_laroux_3 10" xfId="2355"/>
    <cellStyle name="AeE­ [0]_laroux_3 11" xfId="2356"/>
    <cellStyle name="ÅëÈ­ [0]_laroux_3 11" xfId="2357"/>
    <cellStyle name="AeE­ [0]_laroux_3 12" xfId="2358"/>
    <cellStyle name="ÅëÈ­ [0]_laroux_3 12" xfId="2359"/>
    <cellStyle name="AeE­ [0]_laroux_3 13" xfId="2360"/>
    <cellStyle name="ÅëÈ­ [0]_laroux_3 13" xfId="2361"/>
    <cellStyle name="AeE­ [0]_laroux_3 14" xfId="2362"/>
    <cellStyle name="ÅëÈ­ [0]_laroux_3 14" xfId="2363"/>
    <cellStyle name="AeE­ [0]_laroux_3 2" xfId="2364"/>
    <cellStyle name="ÅëÈ­ [0]_laroux_3 2" xfId="2365"/>
    <cellStyle name="AeE­ [0]_laroux_3 2 2" xfId="2366"/>
    <cellStyle name="ÅëÈ­ [0]_laroux_3 2 2" xfId="20158"/>
    <cellStyle name="AeE­ [0]_laroux_3 3 2" xfId="2367"/>
    <cellStyle name="ÅëÈ­ [0]_laroux_3 3 2" xfId="20157"/>
    <cellStyle name="AeE­ [0]_laroux_3 4 2" xfId="2368"/>
    <cellStyle name="ÅëÈ­ [0]_laroux_3 4 2" xfId="20156"/>
    <cellStyle name="AeE­ [0]_laroux_3 5 2" xfId="2369"/>
    <cellStyle name="ÅëÈ­ [0]_laroux_3 5 2" xfId="20155"/>
    <cellStyle name="AeE­ [0]_laroux_3 7" xfId="2370"/>
    <cellStyle name="ÅëÈ­ [0]_laroux_3 7" xfId="2371"/>
    <cellStyle name="AeE­ [0]_laroux_3 8" xfId="2372"/>
    <cellStyle name="ÅëÈ­ [0]_laroux_3 8" xfId="2373"/>
    <cellStyle name="AeE­ [0]_laroux_3 9" xfId="2374"/>
    <cellStyle name="ÅëÈ­ [0]_laroux_3 9" xfId="2375"/>
    <cellStyle name="AeE­ [0]_laroux_4" xfId="2376"/>
    <cellStyle name="ÅëÈ­ [0]_laroux_4" xfId="689"/>
    <cellStyle name="AeE­ [0]_laroux_5" xfId="690"/>
    <cellStyle name="ÅëÈ­ [0]_laroux_5" xfId="691"/>
    <cellStyle name="AeE­ [0]_MBO_0" xfId="692"/>
    <cellStyle name="ÅëÈ­ [0]_MBO_0" xfId="693"/>
    <cellStyle name="AeE­ [0]_MBO_0 10" xfId="694"/>
    <cellStyle name="ÅëÈ­ [0]_MBO_0 10" xfId="2377"/>
    <cellStyle name="AeE­ [0]_MBO_0 11" xfId="2378"/>
    <cellStyle name="ÅëÈ­ [0]_MBO_0 11" xfId="2379"/>
    <cellStyle name="AeE­ [0]_MBO_0 12" xfId="2380"/>
    <cellStyle name="ÅëÈ­ [0]_MBO_0 12" xfId="2381"/>
    <cellStyle name="AeE­ [0]_MBO_0 13" xfId="2382"/>
    <cellStyle name="ÅëÈ­ [0]_MBO_0 13" xfId="2383"/>
    <cellStyle name="AeE­ [0]_MBO_0 14" xfId="2384"/>
    <cellStyle name="ÅëÈ­ [0]_MBO_0 14" xfId="2385"/>
    <cellStyle name="AeE­ [0]_MBO_0 2" xfId="2386"/>
    <cellStyle name="ÅëÈ­ [0]_MBO_0 2" xfId="2387"/>
    <cellStyle name="AeE­ [0]_MBO_0 2 2" xfId="2388"/>
    <cellStyle name="ÅëÈ­ [0]_MBO_0 2 2" xfId="20253"/>
    <cellStyle name="AeE­ [0]_MBO_0 3 2" xfId="2389"/>
    <cellStyle name="ÅëÈ­ [0]_MBO_0 3 2" xfId="20131"/>
    <cellStyle name="AeE­ [0]_MBO_0 4 2" xfId="2390"/>
    <cellStyle name="ÅëÈ­ [0]_MBO_0 4 2" xfId="20153"/>
    <cellStyle name="AeE­ [0]_MBO_0 5 2" xfId="2391"/>
    <cellStyle name="ÅëÈ­ [0]_MBO_0 5 2" xfId="20152"/>
    <cellStyle name="AeE­ [0]_MBO_0 7" xfId="2392"/>
    <cellStyle name="ÅëÈ­ [0]_MBO_0 7" xfId="2393"/>
    <cellStyle name="AeE­ [0]_MBO_0 8" xfId="2394"/>
    <cellStyle name="ÅëÈ­ [0]_MBO_0 8" xfId="2395"/>
    <cellStyle name="AeE­ [0]_MBO_0 9" xfId="2396"/>
    <cellStyle name="ÅëÈ­ [0]_MBO_0 9" xfId="2397"/>
    <cellStyle name="AeE­ [0]_MBO96_1" xfId="2398"/>
    <cellStyle name="ÅëÈ­ [0]_MBO96_1" xfId="695"/>
    <cellStyle name="AeE­ [0]_MBO96_1 10" xfId="696"/>
    <cellStyle name="ÅëÈ­ [0]_MBO96_1 10" xfId="2399"/>
    <cellStyle name="AeE­ [0]_MBO96_1 11" xfId="2400"/>
    <cellStyle name="ÅëÈ­ [0]_MBO96_1 11" xfId="2401"/>
    <cellStyle name="AeE­ [0]_MBO96_1 12" xfId="2402"/>
    <cellStyle name="ÅëÈ­ [0]_MBO96_1 12" xfId="2403"/>
    <cellStyle name="AeE­ [0]_MBO96_1 13" xfId="2404"/>
    <cellStyle name="ÅëÈ­ [0]_MBO96_1 13" xfId="2405"/>
    <cellStyle name="AeE­ [0]_MBO96_1 14" xfId="2406"/>
    <cellStyle name="ÅëÈ­ [0]_MBO96_1 14" xfId="2407"/>
    <cellStyle name="AeE­ [0]_MBO96_1 2" xfId="2408"/>
    <cellStyle name="ÅëÈ­ [0]_MBO96_1 2" xfId="2409"/>
    <cellStyle name="AeE­ [0]_MBO96_1 2 2" xfId="2410"/>
    <cellStyle name="ÅëÈ­ [0]_MBO96_1 2 2" xfId="19538"/>
    <cellStyle name="AeE­ [0]_MBO96_1 3 2" xfId="2411"/>
    <cellStyle name="ÅëÈ­ [0]_MBO96_1 3 2" xfId="19946"/>
    <cellStyle name="AeE­ [0]_MBO96_1 4 2" xfId="2412"/>
    <cellStyle name="ÅëÈ­ [0]_MBO96_1 4 2" xfId="20109"/>
    <cellStyle name="AeE­ [0]_MBO96_1 5 2" xfId="2413"/>
    <cellStyle name="ÅëÈ­ [0]_MBO96_1 5 2" xfId="20100"/>
    <cellStyle name="AeE­ [0]_MBO96_1 7" xfId="2414"/>
    <cellStyle name="ÅëÈ­ [0]_MBO96_1 7" xfId="2415"/>
    <cellStyle name="AeE­ [0]_MBO96_1 8" xfId="2416"/>
    <cellStyle name="ÅëÈ­ [0]_MBO96_1 8" xfId="2417"/>
    <cellStyle name="AeE­ [0]_MBO96_1 9" xfId="2418"/>
    <cellStyle name="ÅëÈ­ [0]_MBO96_1 9" xfId="2419"/>
    <cellStyle name="AeE­_ ¸n A÷_V100 ºI¹I,³≫¼o 2.2 PILOT " xfId="4211"/>
    <cellStyle name="Åëè­_¸åãâ" xfId="697"/>
    <cellStyle name="AeE­_±aA¸" xfId="698"/>
    <cellStyle name="Åëè­_090608_업무보고서 개정_복호화(2)" xfId="699"/>
    <cellStyle name="AeE­_9711 (2)_gname (2) " xfId="4212"/>
    <cellStyle name="ÅëÈ­_97MBO" xfId="700"/>
    <cellStyle name="AeE­_97MBO (2)" xfId="701"/>
    <cellStyle name="ÅëÈ­_97MBO (2)" xfId="702"/>
    <cellStyle name="AeE­_97MBO (2) 10" xfId="703"/>
    <cellStyle name="ÅëÈ­_97MBO (2) 10" xfId="2420"/>
    <cellStyle name="AeE­_97MBO (2) 11" xfId="2421"/>
    <cellStyle name="ÅëÈ­_97MBO (2) 11" xfId="2422"/>
    <cellStyle name="AeE­_97MBO (2) 12" xfId="2423"/>
    <cellStyle name="ÅëÈ­_97MBO (2) 12" xfId="2424"/>
    <cellStyle name="AeE­_97MBO (2) 13" xfId="2425"/>
    <cellStyle name="ÅëÈ­_97MBO (2) 13" xfId="2426"/>
    <cellStyle name="AeE­_97MBO (2) 14" xfId="2427"/>
    <cellStyle name="ÅëÈ­_97MBO (2) 14" xfId="2428"/>
    <cellStyle name="AeE­_97MBO (2) 2" xfId="2429"/>
    <cellStyle name="ÅëÈ­_97MBO (2) 2" xfId="2430"/>
    <cellStyle name="AeE­_97MBO (2) 2 2" xfId="2431"/>
    <cellStyle name="ÅëÈ­_97MBO (2) 2 2" xfId="20117"/>
    <cellStyle name="AeE­_97MBO (2) 3 2" xfId="2432"/>
    <cellStyle name="ÅëÈ­_97MBO (2) 3 2" xfId="20126"/>
    <cellStyle name="AeE­_97MBO (2) 4 2" xfId="2433"/>
    <cellStyle name="ÅëÈ­_97MBO (2) 4 2" xfId="20238"/>
    <cellStyle name="AeE­_97MBO (2) 5 2" xfId="2434"/>
    <cellStyle name="ÅëÈ­_97MBO (2) 5 2" xfId="20237"/>
    <cellStyle name="AeE­_97MBO (2) 7" xfId="2435"/>
    <cellStyle name="ÅëÈ­_97MBO (2) 7" xfId="2436"/>
    <cellStyle name="AeE­_97MBO (2) 8" xfId="2437"/>
    <cellStyle name="ÅëÈ­_97MBO (2) 8" xfId="2438"/>
    <cellStyle name="AeE­_97MBO (2) 9" xfId="2439"/>
    <cellStyle name="ÅëÈ­_97MBO (2) 9" xfId="2440"/>
    <cellStyle name="AeE­_97MBO 10" xfId="2441"/>
    <cellStyle name="ÅëÈ­_97MBO 10" xfId="2442"/>
    <cellStyle name="AeE­_97MBO 11" xfId="2443"/>
    <cellStyle name="ÅëÈ­_97MBO 11" xfId="2444"/>
    <cellStyle name="AeE­_97MBO 12" xfId="2445"/>
    <cellStyle name="ÅëÈ­_97MBO 12" xfId="2446"/>
    <cellStyle name="AeE­_97MBO 13" xfId="2447"/>
    <cellStyle name="ÅëÈ­_97MBO 13" xfId="2448"/>
    <cellStyle name="AeE­_97MBO 14" xfId="2449"/>
    <cellStyle name="ÅëÈ­_97MBO 14" xfId="2450"/>
    <cellStyle name="AeE­_97MBO 15" xfId="10997"/>
    <cellStyle name="ÅëÈ­_97MBO 15" xfId="19487"/>
    <cellStyle name="AeE­_97MBO 2" xfId="20218"/>
    <cellStyle name="ÅëÈ­_97MBO 2" xfId="2451"/>
    <cellStyle name="AeE­_97MBO 2 2" xfId="2452"/>
    <cellStyle name="ÅëÈ­_97MBO 2 2" xfId="20208"/>
    <cellStyle name="AeE­_97MBO 3 2" xfId="2453"/>
    <cellStyle name="ÅëÈ­_97MBO 3 2" xfId="20274"/>
    <cellStyle name="AeE­_97MBO 4 2" xfId="2454"/>
    <cellStyle name="ÅëÈ­_97MBO 4 2" xfId="20275"/>
    <cellStyle name="AeE­_97MBO 5 2" xfId="2455"/>
    <cellStyle name="ÅëÈ­_97MBO 5 2" xfId="20276"/>
    <cellStyle name="AeE­_97MBO 7" xfId="2456"/>
    <cellStyle name="ÅëÈ­_97MBO 7" xfId="2457"/>
    <cellStyle name="AeE­_97MBO 8" xfId="2458"/>
    <cellStyle name="ÅëÈ­_97MBO 8" xfId="2459"/>
    <cellStyle name="AeE­_97MBO 9" xfId="2460"/>
    <cellStyle name="ÅëÈ­_97MBO 9" xfId="2461"/>
    <cellStyle name="AeE­_A|Aa¿e" xfId="2462"/>
    <cellStyle name="ÅëÈ­_Á¦Ãâ¿ë" xfId="704"/>
    <cellStyle name="AeE­_Ao±C Project" xfId="705"/>
    <cellStyle name="ÅëÈ­_Áõ±Ç Project" xfId="706"/>
    <cellStyle name="AeE­_Ao±C Project 10" xfId="707"/>
    <cellStyle name="ÅëÈ­_Áõ±Ç Project 10" xfId="2463"/>
    <cellStyle name="AeE­_Ao±C Project 11" xfId="2464"/>
    <cellStyle name="ÅëÈ­_Áõ±Ç Project 11" xfId="2465"/>
    <cellStyle name="AeE­_Ao±C Project 12" xfId="2466"/>
    <cellStyle name="ÅëÈ­_Áõ±Ç Project 12" xfId="2467"/>
    <cellStyle name="AeE­_Ao±C Project 13" xfId="2468"/>
    <cellStyle name="ÅëÈ­_Áõ±Ç Project 13" xfId="2469"/>
    <cellStyle name="AeE­_Ao±C Project 14" xfId="2470"/>
    <cellStyle name="ÅëÈ­_Áõ±Ç Project 14" xfId="2471"/>
    <cellStyle name="AeE­_Ao±C Project 2" xfId="2472"/>
    <cellStyle name="ÅëÈ­_Áõ±Ç Project 2" xfId="2473"/>
    <cellStyle name="AeE­_Ao±C Project 2 2" xfId="2474"/>
    <cellStyle name="ÅëÈ­_Áõ±Ç Project 2 2" xfId="19655"/>
    <cellStyle name="AeE­_Ao±C Project 3 2" xfId="2475"/>
    <cellStyle name="ÅëÈ­_Áõ±Ç Project 3 2" xfId="19542"/>
    <cellStyle name="AeE­_Ao±C Project 4 2" xfId="2476"/>
    <cellStyle name="ÅëÈ­_Áõ±Ç Project 4 2" xfId="19454"/>
    <cellStyle name="AeE­_Ao±C Project 5 2" xfId="2477"/>
    <cellStyle name="ÅëÈ­_Áõ±Ç Project 5 2" xfId="19422"/>
    <cellStyle name="AeE­_Ao±C Project 7" xfId="2478"/>
    <cellStyle name="ÅëÈ­_Áõ±Ç Project 7" xfId="2479"/>
    <cellStyle name="AeE­_Ao±C Project 8" xfId="2480"/>
    <cellStyle name="ÅëÈ­_Áõ±Ç Project 8" xfId="2481"/>
    <cellStyle name="AeE­_Ao±C Project 9" xfId="2482"/>
    <cellStyle name="ÅëÈ­_Áõ±Ç Project 9" xfId="2483"/>
    <cellStyle name="AeE­_COºI project" xfId="2484"/>
    <cellStyle name="ÅëÈ­_ÇÒºÎ project" xfId="708"/>
    <cellStyle name="AeE­_COºI project 10" xfId="709"/>
    <cellStyle name="ÅëÈ­_ÇÒºÎ project 10" xfId="2485"/>
    <cellStyle name="AeE­_COºI project 11" xfId="2486"/>
    <cellStyle name="ÅëÈ­_ÇÒºÎ project 11" xfId="2487"/>
    <cellStyle name="AeE­_COºI project 12" xfId="2488"/>
    <cellStyle name="ÅëÈ­_ÇÒºÎ project 12" xfId="2489"/>
    <cellStyle name="AeE­_COºI project 13" xfId="2490"/>
    <cellStyle name="ÅëÈ­_ÇÒºÎ project 13" xfId="2491"/>
    <cellStyle name="AeE­_COºI project 14" xfId="2492"/>
    <cellStyle name="ÅëÈ­_ÇÒºÎ project 14" xfId="2493"/>
    <cellStyle name="AeE­_COºI project 2" xfId="2494"/>
    <cellStyle name="ÅëÈ­_ÇÒºÎ project 2" xfId="2495"/>
    <cellStyle name="AeE­_COºI project 2 2" xfId="2496"/>
    <cellStyle name="ÅëÈ­_ÇÒºÎ project 2 2" xfId="19697"/>
    <cellStyle name="AeE­_COºI project 3 2" xfId="2497"/>
    <cellStyle name="ÅëÈ­_ÇÒºÎ project 3 2" xfId="19376"/>
    <cellStyle name="AeE­_COºI project 4 2" xfId="2498"/>
    <cellStyle name="ÅëÈ­_ÇÒºÎ project 4 2" xfId="20122"/>
    <cellStyle name="AeE­_COºI project 5 2" xfId="2499"/>
    <cellStyle name="ÅëÈ­_ÇÒºÎ project 5 2" xfId="20128"/>
    <cellStyle name="AeE­_COºI project 7" xfId="2500"/>
    <cellStyle name="ÅëÈ­_ÇÒºÎ project 7" xfId="2501"/>
    <cellStyle name="AeE­_COºI project 8" xfId="2502"/>
    <cellStyle name="ÅëÈ­_ÇÒºÎ project 8" xfId="2503"/>
    <cellStyle name="AeE­_COºI project 9" xfId="2504"/>
    <cellStyle name="ÅëÈ­_ÇÒºÎ project 9" xfId="2505"/>
    <cellStyle name="AeE­_gname (2)g" xfId="4213"/>
    <cellStyle name="ÅëÈ­_INQUIRY ¿µ¾÷ÃßÁø " xfId="4214"/>
    <cellStyle name="AeE­_INQUIRY ¿μ¾÷AßAø " xfId="4215"/>
    <cellStyle name="ÅëÈ­_IRS-KRW" xfId="4216"/>
    <cellStyle name="AeE­_laroux" xfId="2506"/>
    <cellStyle name="ÅëÈ­_laroux" xfId="710"/>
    <cellStyle name="AeE­_laroux 10" xfId="2507"/>
    <cellStyle name="ÅëÈ­_laroux 10" xfId="2508"/>
    <cellStyle name="AeE­_laroux 11" xfId="2509"/>
    <cellStyle name="ÅëÈ­_laroux 11" xfId="2510"/>
    <cellStyle name="AeE­_laroux 12" xfId="2511"/>
    <cellStyle name="ÅëÈ­_laroux 12" xfId="2512"/>
    <cellStyle name="AeE­_laroux 13" xfId="2513"/>
    <cellStyle name="ÅëÈ­_laroux 13" xfId="2514"/>
    <cellStyle name="AeE­_laroux 14" xfId="2515"/>
    <cellStyle name="ÅëÈ­_laroux 14" xfId="2516"/>
    <cellStyle name="AeE­_laroux 2" xfId="711"/>
    <cellStyle name="ÅëÈ­_laroux 2" xfId="2517"/>
    <cellStyle name="AeE­_laroux 2 2" xfId="2518"/>
    <cellStyle name="ÅëÈ­_laroux 2 2" xfId="20236"/>
    <cellStyle name="AeE­_laroux 3 2" xfId="2519"/>
    <cellStyle name="ÅëÈ­_laroux 3 2" xfId="20104"/>
    <cellStyle name="AeE­_laroux 4 2" xfId="2520"/>
    <cellStyle name="ÅëÈ­_laroux 4 2" xfId="20235"/>
    <cellStyle name="AeE­_laroux 5 2" xfId="2521"/>
    <cellStyle name="ÅëÈ­_laroux 5 2" xfId="20256"/>
    <cellStyle name="AeE­_laroux 7" xfId="2522"/>
    <cellStyle name="ÅëÈ­_laroux 7" xfId="2523"/>
    <cellStyle name="AeE­_laroux 8" xfId="2524"/>
    <cellStyle name="ÅëÈ­_laroux 8" xfId="2525"/>
    <cellStyle name="AeE­_laroux 9" xfId="2526"/>
    <cellStyle name="ÅëÈ­_laroux 9" xfId="2527"/>
    <cellStyle name="AeE­_laroux_1" xfId="2528"/>
    <cellStyle name="ÅëÈ­_laroux_1" xfId="712"/>
    <cellStyle name="AeE­_laroux_1 10" xfId="713"/>
    <cellStyle name="ÅëÈ­_laroux_1 10" xfId="2529"/>
    <cellStyle name="AeE­_laroux_1 100" xfId="19601"/>
    <cellStyle name="ÅëÈ­_laroux_1 100" xfId="19590"/>
    <cellStyle name="AeE­_laroux_1 101" xfId="19808"/>
    <cellStyle name="ÅëÈ­_laroux_1 101" xfId="19702"/>
    <cellStyle name="AeE­_laroux_1 102" xfId="19796"/>
    <cellStyle name="ÅëÈ­_laroux_1 102" xfId="19735"/>
    <cellStyle name="AeE­_laroux_1 103" xfId="19848"/>
    <cellStyle name="ÅëÈ­_laroux_1 103" xfId="19604"/>
    <cellStyle name="AeE­_laroux_1 104" xfId="19907"/>
    <cellStyle name="ÅëÈ­_laroux_1 104" xfId="19557"/>
    <cellStyle name="AeE­_laroux_1 105" xfId="19921"/>
    <cellStyle name="ÅëÈ­_laroux_1 105" xfId="19516"/>
    <cellStyle name="AeE­_laroux_1 106" xfId="19473"/>
    <cellStyle name="ÅëÈ­_laroux_1 106" xfId="19517"/>
    <cellStyle name="AeE­_laroux_1 107" xfId="19943"/>
    <cellStyle name="ÅëÈ­_laroux_1 107" xfId="19849"/>
    <cellStyle name="AeE­_laroux_1 108" xfId="19623"/>
    <cellStyle name="ÅëÈ­_laroux_1 108" xfId="19938"/>
    <cellStyle name="AeE­_laroux_1 109" xfId="19922"/>
    <cellStyle name="ÅëÈ­_laroux_1 109" xfId="19528"/>
    <cellStyle name="AeE­_laroux_1 11" xfId="2530"/>
    <cellStyle name="ÅëÈ­_laroux_1 11" xfId="2531"/>
    <cellStyle name="AeE­_laroux_1 110" xfId="19618"/>
    <cellStyle name="ÅëÈ­_laroux_1 110" xfId="19953"/>
    <cellStyle name="AeE­_laroux_1 111" xfId="19721"/>
    <cellStyle name="ÅëÈ­_laroux_1 111" xfId="19934"/>
    <cellStyle name="AeE­_laroux_1 112" xfId="19895"/>
    <cellStyle name="ÅëÈ­_laroux_1 112" xfId="19573"/>
    <cellStyle name="AeE­_laroux_1 113" xfId="19441"/>
    <cellStyle name="ÅëÈ­_laroux_1 113" xfId="19896"/>
    <cellStyle name="AeE­_laroux_1 114" xfId="19598"/>
    <cellStyle name="ÅëÈ­_laroux_1 114" xfId="19699"/>
    <cellStyle name="AeE­_laroux_1 115" xfId="19660"/>
    <cellStyle name="ÅëÈ­_laroux_1 115" xfId="19917"/>
    <cellStyle name="AeE­_laroux_1 116" xfId="19681"/>
    <cellStyle name="ÅëÈ­_laroux_1 116" xfId="19749"/>
    <cellStyle name="AeE­_laroux_1 117" xfId="19435"/>
    <cellStyle name="ÅëÈ­_laroux_1 117" xfId="19401"/>
    <cellStyle name="AeE­_laroux_1 118" xfId="19568"/>
    <cellStyle name="ÅëÈ­_laroux_1 118" xfId="19884"/>
    <cellStyle name="AeE­_laroux_1 119" xfId="19732"/>
    <cellStyle name="ÅëÈ­_laroux_1 119" xfId="19603"/>
    <cellStyle name="AeE­_laroux_1 12" xfId="2532"/>
    <cellStyle name="ÅëÈ­_laroux_1 12" xfId="2533"/>
    <cellStyle name="AeE­_laroux_1 120" xfId="19869"/>
    <cellStyle name="ÅëÈ­_laroux_1 120" xfId="19385"/>
    <cellStyle name="AeE­_laroux_1 121" xfId="19877"/>
    <cellStyle name="ÅëÈ­_laroux_1 121" xfId="19765"/>
    <cellStyle name="AeE­_laroux_1 122" xfId="19622"/>
    <cellStyle name="ÅëÈ­_laroux_1 122" xfId="19544"/>
    <cellStyle name="AeE­_laroux_1 123" xfId="19728"/>
    <cellStyle name="ÅëÈ­_laroux_1 123" xfId="19550"/>
    <cellStyle name="AeE­_laroux_1 124" xfId="19565"/>
    <cellStyle name="ÅëÈ­_laroux_1 124" xfId="19816"/>
    <cellStyle name="AeE­_laroux_1 125" xfId="19997"/>
    <cellStyle name="ÅëÈ­_laroux_1 125" xfId="19465"/>
    <cellStyle name="AeE­_laroux_1 126" xfId="19628"/>
    <cellStyle name="ÅëÈ­_laroux_1 126" xfId="19743"/>
    <cellStyle name="AeE­_laroux_1 127" xfId="19790"/>
    <cellStyle name="ÅëÈ­_laroux_1 127" xfId="19824"/>
    <cellStyle name="AeE­_laroux_1 128" xfId="19507"/>
    <cellStyle name="ÅëÈ­_laroux_1 128" xfId="19834"/>
    <cellStyle name="AeE­_laroux_1 129" xfId="19968"/>
    <cellStyle name="ÅëÈ­_laroux_1 129" xfId="19903"/>
    <cellStyle name="AeE­_laroux_1 13" xfId="2534"/>
    <cellStyle name="ÅëÈ­_laroux_1 13" xfId="2535"/>
    <cellStyle name="AeE­_laroux_1 130" xfId="19954"/>
    <cellStyle name="ÅëÈ­_laroux_1 130" xfId="19780"/>
    <cellStyle name="AeE­_laroux_1 131" xfId="19569"/>
    <cellStyle name="ÅëÈ­_laroux_1 131" xfId="19531"/>
    <cellStyle name="AeE­_laroux_1 132" xfId="19936"/>
    <cellStyle name="ÅëÈ­_laroux_1 132" xfId="20012"/>
    <cellStyle name="AeE­_laroux_1 133" xfId="19687"/>
    <cellStyle name="ÅëÈ­_laroux_1 133" xfId="20010"/>
    <cellStyle name="AeE­_laroux_1 134" xfId="19883"/>
    <cellStyle name="ÅëÈ­_laroux_1 134" xfId="19838"/>
    <cellStyle name="AeE­_laroux_1 135" xfId="19962"/>
    <cellStyle name="ÅëÈ­_laroux_1 135" xfId="19456"/>
    <cellStyle name="AeE­_laroux_1 136" xfId="20080"/>
    <cellStyle name="ÅëÈ­_laroux_1 136" xfId="19982"/>
    <cellStyle name="AeE­_laroux_1 137" xfId="19969"/>
    <cellStyle name="ÅëÈ­_laroux_1 137" xfId="19648"/>
    <cellStyle name="AeE­_laroux_1 138" xfId="19602"/>
    <cellStyle name="ÅëÈ­_laroux_1 138" xfId="19380"/>
    <cellStyle name="AeE­_laroux_1 139" xfId="20089"/>
    <cellStyle name="ÅëÈ­_laroux_1 139" xfId="19731"/>
    <cellStyle name="AeE­_laroux_1 14" xfId="2536"/>
    <cellStyle name="ÅëÈ­_laroux_1 14" xfId="2537"/>
    <cellStyle name="AeE­_laroux_1 140" xfId="20031"/>
    <cellStyle name="ÅëÈ­_laroux_1 140" xfId="20081"/>
    <cellStyle name="AeE­_laroux_1 141" xfId="19923"/>
    <cellStyle name="ÅëÈ­_laroux_1 141" xfId="19762"/>
    <cellStyle name="AeE­_laroux_1 142" xfId="19770"/>
    <cellStyle name="ÅëÈ­_laroux_1 142" xfId="20040"/>
    <cellStyle name="AeE­_laroux_1 143" xfId="19579"/>
    <cellStyle name="ÅëÈ­_laroux_1 143" xfId="20088"/>
    <cellStyle name="AeE­_laroux_1 144" xfId="19985"/>
    <cellStyle name="ÅëÈ­_laroux_1 144" xfId="19902"/>
    <cellStyle name="AeE­_laroux_1 145" xfId="20057"/>
    <cellStyle name="ÅëÈ­_laroux_1 145" xfId="19959"/>
    <cellStyle name="AeE­_laroux_1 15" xfId="5280"/>
    <cellStyle name="ÅëÈ­_laroux_1 15" xfId="4218"/>
    <cellStyle name="AeE­_laroux_1 16" xfId="4916"/>
    <cellStyle name="ÅëÈ­_laroux_1 16" xfId="5227"/>
    <cellStyle name="AeE­_laroux_1 17" xfId="5094"/>
    <cellStyle name="ÅëÈ­_laroux_1 17" xfId="4964"/>
    <cellStyle name="AeE­_laroux_1 18" xfId="5053"/>
    <cellStyle name="ÅëÈ­_laroux_1 18" xfId="4820"/>
    <cellStyle name="AeE­_laroux_1 19" xfId="4740"/>
    <cellStyle name="ÅëÈ­_laroux_1 19" xfId="5277"/>
    <cellStyle name="AeE­_laroux_1 2" xfId="2538"/>
    <cellStyle name="ÅëÈ­_laroux_1 2" xfId="2539"/>
    <cellStyle name="AeE­_laroux_1 2 2" xfId="2540"/>
    <cellStyle name="ÅëÈ­_laroux_1 2 2" xfId="19795"/>
    <cellStyle name="AeE­_laroux_1 20" xfId="19625"/>
    <cellStyle name="ÅëÈ­_laroux_1 20" xfId="4911"/>
    <cellStyle name="AeE­_laroux_1 21" xfId="5138"/>
    <cellStyle name="ÅëÈ­_laroux_1 21" xfId="5093"/>
    <cellStyle name="AeE­_laroux_1 22" xfId="4595"/>
    <cellStyle name="ÅëÈ­_laroux_1 22" xfId="5054"/>
    <cellStyle name="AeE­_laroux_1 23" xfId="4722"/>
    <cellStyle name="ÅëÈ­_laroux_1 23" xfId="4739"/>
    <cellStyle name="AeE­_laroux_1 24" xfId="5478"/>
    <cellStyle name="ÅëÈ­_laroux_1 24" xfId="3252"/>
    <cellStyle name="AeE­_laroux_1 25" xfId="4835"/>
    <cellStyle name="ÅëÈ­_laroux_1 25" xfId="5141"/>
    <cellStyle name="AeE­_laroux_1 26" xfId="3312"/>
    <cellStyle name="ÅëÈ­_laroux_1 26" xfId="4681"/>
    <cellStyle name="AeE­_laroux_1 27" xfId="5534"/>
    <cellStyle name="ÅëÈ­_laroux_1 27" xfId="4713"/>
    <cellStyle name="AeE­_laroux_1 28" xfId="5320"/>
    <cellStyle name="ÅëÈ­_laroux_1 28" xfId="5420"/>
    <cellStyle name="AeE­_laroux_1 29" xfId="5065"/>
    <cellStyle name="ÅëÈ­_laroux_1 29" xfId="4855"/>
    <cellStyle name="AeE­_laroux_1 3" xfId="4217"/>
    <cellStyle name="ÅëÈ­_laroux_1 3" xfId="2541"/>
    <cellStyle name="AeE­_laroux_1 3 2" xfId="2542"/>
    <cellStyle name="ÅëÈ­_laroux_1 3 2" xfId="20079"/>
    <cellStyle name="AeE­_laroux_1 30" xfId="19661"/>
    <cellStyle name="ÅëÈ­_laroux_1 30" xfId="5451"/>
    <cellStyle name="AeE­_laroux_1 31" xfId="5523"/>
    <cellStyle name="ÅëÈ­_laroux_1 31" xfId="3275"/>
    <cellStyle name="AeE­_laroux_1 32" xfId="4620"/>
    <cellStyle name="ÅëÈ­_laroux_1 32" xfId="5167"/>
    <cellStyle name="AeE­_laroux_1 33" xfId="5495"/>
    <cellStyle name="ÅëÈ­_laroux_1 33" xfId="5037"/>
    <cellStyle name="AeE­_laroux_1 34" xfId="5723"/>
    <cellStyle name="ÅëÈ­_laroux_1 34" xfId="3360"/>
    <cellStyle name="AeE­_laroux_1 35" xfId="4940"/>
    <cellStyle name="ÅëÈ­_laroux_1 35" xfId="5098"/>
    <cellStyle name="AeE­_laroux_1 36" xfId="4887"/>
    <cellStyle name="ÅëÈ­_laroux_1 36" xfId="5239"/>
    <cellStyle name="AeE­_laroux_1 37" xfId="4889"/>
    <cellStyle name="ÅëÈ­_laroux_1 37" xfId="5791"/>
    <cellStyle name="AeE­_laroux_1 38" xfId="5632"/>
    <cellStyle name="ÅëÈ­_laroux_1 38" xfId="3261"/>
    <cellStyle name="AeE­_laroux_1 39" xfId="5758"/>
    <cellStyle name="ÅëÈ­_laroux_1 39" xfId="5110"/>
    <cellStyle name="AeE­_laroux_1 4" xfId="5226"/>
    <cellStyle name="ÅëÈ­_laroux_1 4" xfId="2543"/>
    <cellStyle name="AeE­_laroux_1 4 2" xfId="2544"/>
    <cellStyle name="ÅëÈ­_laroux_1 4 2" xfId="19424"/>
    <cellStyle name="AeE­_laroux_1 40" xfId="19419"/>
    <cellStyle name="ÅëÈ­_laroux_1 40" xfId="5157"/>
    <cellStyle name="AeE­_laroux_1 41" xfId="4399"/>
    <cellStyle name="ÅëÈ­_laroux_1 41" xfId="5630"/>
    <cellStyle name="AeE­_laroux_1 42" xfId="4997"/>
    <cellStyle name="ÅëÈ­_laroux_1 42" xfId="5568"/>
    <cellStyle name="AeE­_laroux_1 43" xfId="5156"/>
    <cellStyle name="ÅëÈ­_laroux_1 43" xfId="5509"/>
    <cellStyle name="AeE­_laroux_1 44" xfId="3263"/>
    <cellStyle name="ÅëÈ­_laroux_1 44" xfId="5401"/>
    <cellStyle name="AeE­_laroux_1 45" xfId="5131"/>
    <cellStyle name="ÅëÈ­_laroux_1 45" xfId="5599"/>
    <cellStyle name="AeE­_laroux_1 46" xfId="5764"/>
    <cellStyle name="ÅëÈ­_laroux_1 46" xfId="3310"/>
    <cellStyle name="AeE­_laroux_1 47" xfId="5347"/>
    <cellStyle name="ÅëÈ­_laroux_1 47" xfId="5282"/>
    <cellStyle name="AeE­_laroux_1 48" xfId="5761"/>
    <cellStyle name="ÅëÈ­_laroux_1 48" xfId="5661"/>
    <cellStyle name="AeE­_laroux_1 49" xfId="5668"/>
    <cellStyle name="ÅëÈ­_laroux_1 49" xfId="5546"/>
    <cellStyle name="AeE­_laroux_1 5" xfId="4965"/>
    <cellStyle name="ÅëÈ­_laroux_1 5" xfId="2545"/>
    <cellStyle name="AeE­_laroux_1 5 2" xfId="2546"/>
    <cellStyle name="ÅëÈ­_laroux_1 5 2" xfId="19466"/>
    <cellStyle name="AeE­_laroux_1 50" xfId="19606"/>
    <cellStyle name="ÅëÈ­_laroux_1 50" xfId="4981"/>
    <cellStyle name="AeE­_laroux_1 51" xfId="3370"/>
    <cellStyle name="ÅëÈ­_laroux_1 51" xfId="4888"/>
    <cellStyle name="AeE­_laroux_1 52" xfId="4697"/>
    <cellStyle name="ÅëÈ­_laroux_1 52" xfId="4619"/>
    <cellStyle name="AeE­_laroux_1 53" xfId="3324"/>
    <cellStyle name="ÅëÈ­_laroux_1 53" xfId="5610"/>
    <cellStyle name="AeE­_laroux_1 54" xfId="10677"/>
    <cellStyle name="ÅëÈ­_laroux_1 54" xfId="4625"/>
    <cellStyle name="AeE­_laroux_1 55" xfId="10671"/>
    <cellStyle name="ÅëÈ­_laroux_1 55" xfId="4893"/>
    <cellStyle name="AeE­_laroux_1 56" xfId="10439"/>
    <cellStyle name="ÅëÈ­_laroux_1 56" xfId="5887"/>
    <cellStyle name="AeE­_laroux_1 57" xfId="10890"/>
    <cellStyle name="ÅëÈ­_laroux_1 57" xfId="5656"/>
    <cellStyle name="AeE­_laroux_1 58" xfId="10860"/>
    <cellStyle name="ÅëÈ­_laroux_1 58" xfId="10871"/>
    <cellStyle name="AeE­_laroux_1 59" xfId="10815"/>
    <cellStyle name="ÅëÈ­_laroux_1 59" xfId="10824"/>
    <cellStyle name="AeE­_laroux_1 6" xfId="4822"/>
    <cellStyle name="ÅëÈ­_laroux_1 6" xfId="2547"/>
    <cellStyle name="AeE­_laroux_1 60" xfId="10921"/>
    <cellStyle name="ÅëÈ­_laroux_1 60" xfId="10786"/>
    <cellStyle name="AeE­_laroux_1 61" xfId="10837"/>
    <cellStyle name="ÅëÈ­_laroux_1 61" xfId="10748"/>
    <cellStyle name="AeE­_laroux_1 62" xfId="10747"/>
    <cellStyle name="ÅëÈ­_laroux_1 62" xfId="10741"/>
    <cellStyle name="AeE­_laroux_1 63" xfId="10957"/>
    <cellStyle name="ÅëÈ­_laroux_1 63" xfId="10827"/>
    <cellStyle name="AeE­_laroux_1 64" xfId="10716"/>
    <cellStyle name="ÅëÈ­_laroux_1 64" xfId="10908"/>
    <cellStyle name="AeE­_laroux_1 65" xfId="10951"/>
    <cellStyle name="ÅëÈ­_laroux_1 65" xfId="10877"/>
    <cellStyle name="AeE­_laroux_1 66" xfId="10907"/>
    <cellStyle name="ÅëÈ­_laroux_1 66" xfId="10821"/>
    <cellStyle name="AeE­_laroux_1 67" xfId="10888"/>
    <cellStyle name="ÅëÈ­_laroux_1 67" xfId="10851"/>
    <cellStyle name="AeE­_laroux_1 68" xfId="10879"/>
    <cellStyle name="ÅëÈ­_laroux_1 68" xfId="10810"/>
    <cellStyle name="AeE­_laroux_1 69" xfId="10923"/>
    <cellStyle name="ÅëÈ­_laroux_1 69" xfId="10850"/>
    <cellStyle name="AeE­_laroux_1 7" xfId="2548"/>
    <cellStyle name="ÅëÈ­_laroux_1 7" xfId="2549"/>
    <cellStyle name="AeE­_laroux_1 70" xfId="10853"/>
    <cellStyle name="ÅëÈ­_laroux_1 70" xfId="10739"/>
    <cellStyle name="AeE­_laroux_1 71" xfId="10792"/>
    <cellStyle name="ÅëÈ­_laroux_1 71" xfId="10910"/>
    <cellStyle name="AeE­_laroux_1 72" xfId="10939"/>
    <cellStyle name="ÅëÈ­_laroux_1 72" xfId="10903"/>
    <cellStyle name="AeE­_laroux_1 73" xfId="10725"/>
    <cellStyle name="ÅëÈ­_laroux_1 73" xfId="10934"/>
    <cellStyle name="AeE­_laroux_1 74" xfId="10818"/>
    <cellStyle name="ÅëÈ­_laroux_1 74" xfId="10967"/>
    <cellStyle name="AeE­_laroux_1 75" xfId="18957"/>
    <cellStyle name="ÅëÈ­_laroux_1 75" xfId="18959"/>
    <cellStyle name="AeE­_laroux_1 76" xfId="7818"/>
    <cellStyle name="ÅëÈ­_laroux_1 76" xfId="10321"/>
    <cellStyle name="AeE­_laroux_1 77" xfId="15923"/>
    <cellStyle name="ÅëÈ­_laroux_1 77" xfId="14425"/>
    <cellStyle name="AeE­_laroux_1 78" xfId="10686"/>
    <cellStyle name="ÅëÈ­_laroux_1 78" xfId="18027"/>
    <cellStyle name="AeE­_laroux_1 79" xfId="10991"/>
    <cellStyle name="ÅëÈ­_laroux_1 79" xfId="14287"/>
    <cellStyle name="AeE­_laroux_1 8" xfId="2550"/>
    <cellStyle name="ÅëÈ­_laroux_1 8" xfId="2551"/>
    <cellStyle name="AeE­_laroux_1 80" xfId="17090"/>
    <cellStyle name="ÅëÈ­_laroux_1 80" xfId="18158"/>
    <cellStyle name="AeE­_laroux_1 81" xfId="8532"/>
    <cellStyle name="ÅëÈ­_laroux_1 81" xfId="8132"/>
    <cellStyle name="AeE­_laroux_1 82" xfId="16912"/>
    <cellStyle name="ÅëÈ­_laroux_1 82" xfId="19067"/>
    <cellStyle name="AeE­_laroux_1 83" xfId="15944"/>
    <cellStyle name="ÅëÈ­_laroux_1 83" xfId="4064"/>
    <cellStyle name="AeE­_laroux_1 84" xfId="6025"/>
    <cellStyle name="ÅëÈ­_laroux_1 84" xfId="16921"/>
    <cellStyle name="AeE­_laroux_1 85" xfId="19220"/>
    <cellStyle name="ÅëÈ­_laroux_1 85" xfId="19285"/>
    <cellStyle name="AeE­_laroux_1 86" xfId="19282"/>
    <cellStyle name="ÅëÈ­_laroux_1 86" xfId="19307"/>
    <cellStyle name="AeE­_laroux_1 87" xfId="19264"/>
    <cellStyle name="ÅëÈ­_laroux_1 87" xfId="19240"/>
    <cellStyle name="AeE­_laroux_1 88" xfId="19303"/>
    <cellStyle name="ÅëÈ­_laroux_1 88" xfId="19251"/>
    <cellStyle name="AeE­_laroux_1 89" xfId="19306"/>
    <cellStyle name="ÅëÈ­_laroux_1 89" xfId="19316"/>
    <cellStyle name="AeE­_laroux_1 9" xfId="2552"/>
    <cellStyle name="ÅëÈ­_laroux_1 9" xfId="2553"/>
    <cellStyle name="AeE­_laroux_1 90" xfId="19685"/>
    <cellStyle name="ÅëÈ­_laroux_1 90" xfId="19626"/>
    <cellStyle name="AeE­_laroux_1 91" xfId="19382"/>
    <cellStyle name="ÅëÈ­_laroux_1 91" xfId="19692"/>
    <cellStyle name="AeE­_laroux_1 92" xfId="19635"/>
    <cellStyle name="ÅëÈ­_laroux_1 92" xfId="19521"/>
    <cellStyle name="AeE­_laroux_1 93" xfId="19750"/>
    <cellStyle name="ÅëÈ­_laroux_1 93" xfId="19680"/>
    <cellStyle name="AeE­_laroux_1 94" xfId="19691"/>
    <cellStyle name="ÅëÈ­_laroux_1 94" xfId="19663"/>
    <cellStyle name="AeE­_laroux_1 95" xfId="19555"/>
    <cellStyle name="ÅëÈ­_laroux_1 95" xfId="19754"/>
    <cellStyle name="AeE­_laroux_1 96" xfId="19640"/>
    <cellStyle name="ÅëÈ­_laroux_1 96" xfId="19785"/>
    <cellStyle name="AeE­_laroux_1 97" xfId="19451"/>
    <cellStyle name="ÅëÈ­_laroux_1 97" xfId="19526"/>
    <cellStyle name="AeE­_laroux_1 98" xfId="19813"/>
    <cellStyle name="ÅëÈ­_laroux_1 98" xfId="19468"/>
    <cellStyle name="AeE­_laroux_1 99" xfId="19587"/>
    <cellStyle name="ÅëÈ­_laroux_1 99" xfId="19384"/>
    <cellStyle name="AeE­_laroux_1_4대목표집계표" xfId="4219"/>
    <cellStyle name="ÅëÈ­_laroux_2" xfId="714"/>
    <cellStyle name="AeE­_laroux_3" xfId="715"/>
    <cellStyle name="ÅëÈ­_laroux_3" xfId="716"/>
    <cellStyle name="AeE­_laroux_3 10" xfId="717"/>
    <cellStyle name="ÅëÈ­_laroux_3 10" xfId="2554"/>
    <cellStyle name="AeE­_laroux_3 11" xfId="2555"/>
    <cellStyle name="ÅëÈ­_laroux_3 11" xfId="2556"/>
    <cellStyle name="AeE­_laroux_3 12" xfId="2557"/>
    <cellStyle name="ÅëÈ­_laroux_3 12" xfId="2558"/>
    <cellStyle name="AeE­_laroux_3 13" xfId="2559"/>
    <cellStyle name="ÅëÈ­_laroux_3 13" xfId="2560"/>
    <cellStyle name="AeE­_laroux_3 14" xfId="2561"/>
    <cellStyle name="ÅëÈ­_laroux_3 14" xfId="2562"/>
    <cellStyle name="AeE­_laroux_3 2" xfId="2563"/>
    <cellStyle name="ÅëÈ­_laroux_3 2" xfId="2564"/>
    <cellStyle name="AeE­_laroux_3 2 2" xfId="2565"/>
    <cellStyle name="ÅëÈ­_laroux_3 2 2" xfId="19852"/>
    <cellStyle name="AeE­_laroux_3 3 2" xfId="2566"/>
    <cellStyle name="ÅëÈ­_laroux_3 3 2" xfId="20228"/>
    <cellStyle name="AeE­_laroux_3 4 2" xfId="2567"/>
    <cellStyle name="ÅëÈ­_laroux_3 4 2" xfId="19759"/>
    <cellStyle name="AeE­_laroux_3 5 2" xfId="2568"/>
    <cellStyle name="ÅëÈ­_laroux_3 5 2" xfId="20029"/>
    <cellStyle name="AeE­_laroux_3 7" xfId="2569"/>
    <cellStyle name="ÅëÈ­_laroux_3 7" xfId="2570"/>
    <cellStyle name="AeE­_laroux_3 8" xfId="2571"/>
    <cellStyle name="ÅëÈ­_laroux_3 8" xfId="2572"/>
    <cellStyle name="AeE­_laroux_3 9" xfId="2573"/>
    <cellStyle name="ÅëÈ­_laroux_3 9" xfId="2574"/>
    <cellStyle name="AeE­_laroux_4" xfId="2575"/>
    <cellStyle name="ÅëÈ­_laroux_4" xfId="718"/>
    <cellStyle name="AeE­_laroux_5" xfId="719"/>
    <cellStyle name="ÅëÈ­_laroux_5" xfId="720"/>
    <cellStyle name="AeE­_MBO_0" xfId="721"/>
    <cellStyle name="ÅëÈ­_MBO_0" xfId="722"/>
    <cellStyle name="AeE­_MBO_0 10" xfId="723"/>
    <cellStyle name="ÅëÈ­_MBO_0 10" xfId="2576"/>
    <cellStyle name="AeE­_MBO_0 11" xfId="2577"/>
    <cellStyle name="ÅëÈ­_MBO_0 11" xfId="2578"/>
    <cellStyle name="AeE­_MBO_0 12" xfId="2579"/>
    <cellStyle name="ÅëÈ­_MBO_0 12" xfId="2580"/>
    <cellStyle name="AeE­_MBO_0 13" xfId="2581"/>
    <cellStyle name="ÅëÈ­_MBO_0 13" xfId="2582"/>
    <cellStyle name="AeE­_MBO_0 14" xfId="2583"/>
    <cellStyle name="ÅëÈ­_MBO_0 14" xfId="2584"/>
    <cellStyle name="AeE­_MBO_0 2" xfId="2585"/>
    <cellStyle name="ÅëÈ­_MBO_0 2" xfId="2586"/>
    <cellStyle name="AeE­_MBO_0 2 2" xfId="2587"/>
    <cellStyle name="ÅëÈ­_MBO_0 2 2" xfId="20092"/>
    <cellStyle name="AeE­_MBO_0 3 2" xfId="2588"/>
    <cellStyle name="ÅëÈ­_MBO_0 3 2" xfId="20098"/>
    <cellStyle name="AeE­_MBO_0 4 2" xfId="2589"/>
    <cellStyle name="ÅëÈ­_MBO_0 4 2" xfId="19651"/>
    <cellStyle name="AeE­_MBO_0 5 2" xfId="2590"/>
    <cellStyle name="ÅëÈ­_MBO_0 5 2" xfId="20103"/>
    <cellStyle name="AeE­_MBO_0 7" xfId="2591"/>
    <cellStyle name="ÅëÈ­_MBO_0 7" xfId="2592"/>
    <cellStyle name="AeE­_MBO_0 8" xfId="2593"/>
    <cellStyle name="ÅëÈ­_MBO_0 8" xfId="2594"/>
    <cellStyle name="AeE­_MBO_0 9" xfId="2595"/>
    <cellStyle name="ÅëÈ­_MBO_0 9" xfId="2596"/>
    <cellStyle name="AeE­_MBO96_1" xfId="2597"/>
    <cellStyle name="ÅëÈ­_MBO96_1" xfId="724"/>
    <cellStyle name="AeE­_MBO96_1 10" xfId="725"/>
    <cellStyle name="ÅëÈ­_MBO96_1 10" xfId="2598"/>
    <cellStyle name="AeE­_MBO96_1 11" xfId="2599"/>
    <cellStyle name="ÅëÈ­_MBO96_1 11" xfId="2600"/>
    <cellStyle name="AeE­_MBO96_1 12" xfId="2601"/>
    <cellStyle name="ÅëÈ­_MBO96_1 12" xfId="2602"/>
    <cellStyle name="AeE­_MBO96_1 13" xfId="2603"/>
    <cellStyle name="ÅëÈ­_MBO96_1 13" xfId="2604"/>
    <cellStyle name="AeE­_MBO96_1 14" xfId="2605"/>
    <cellStyle name="ÅëÈ­_MBO96_1 14" xfId="2606"/>
    <cellStyle name="AeE­_MBO96_1 2" xfId="2607"/>
    <cellStyle name="ÅëÈ­_MBO96_1 2" xfId="2608"/>
    <cellStyle name="AeE­_MBO96_1 2 2" xfId="2609"/>
    <cellStyle name="ÅëÈ­_MBO96_1 2 2" xfId="19812"/>
    <cellStyle name="AeE­_MBO96_1 3 2" xfId="2610"/>
    <cellStyle name="ÅëÈ­_MBO96_1 3 2" xfId="20065"/>
    <cellStyle name="AeE­_MBO96_1 4 2" xfId="2611"/>
    <cellStyle name="ÅëÈ­_MBO96_1 4 2" xfId="19585"/>
    <cellStyle name="AeE­_MBO96_1 5 2" xfId="2612"/>
    <cellStyle name="ÅëÈ­_MBO96_1 5 2" xfId="19448"/>
    <cellStyle name="AeE­_MBO96_1 7" xfId="2613"/>
    <cellStyle name="ÅëÈ­_MBO96_1 7" xfId="2614"/>
    <cellStyle name="AeE­_MBO96_1 8" xfId="2615"/>
    <cellStyle name="ÅëÈ­_MBO96_1 8" xfId="2616"/>
    <cellStyle name="AeE­_MBO96_1 9" xfId="2617"/>
    <cellStyle name="ÅëÈ­_MBO96_1 9" xfId="2618"/>
    <cellStyle name="AeE¡©_FI-REV_vol-spr-rev. matrix (2) " xfId="4220"/>
    <cellStyle name="AeE¡ⓒ [0]_¨￢n¡¾ⓒø¡ic¨uc¨u¡ⓒ (2)" xfId="4221"/>
    <cellStyle name="AeE¡ⓒ_¨￢n¡¾ⓒø¡ic¨uc¨u¡ⓒ (2)" xfId="4222"/>
    <cellStyle name="AeE¢®¨Ï_FI-REV_vol-spr-rev. matrix (2) " xfId="4223"/>
    <cellStyle name="AeE￠R¨I [0]_¡§￠Ri¡§u¡§¡þ¡§¡þI¡§u￠R¨I" xfId="4224"/>
    <cellStyle name="AeE￠R¨I_¡§￠Ri¡§u¡§¡þ¡§¡þI¡§u￠R¨I" xfId="4225"/>
    <cellStyle name="ALIGNMENT" xfId="726"/>
    <cellStyle name="ALIGNMENT 2" xfId="4499"/>
    <cellStyle name="ALIGNMENT 3" xfId="3246"/>
    <cellStyle name="Arial" xfId="4226"/>
    <cellStyle name="Arial 10" xfId="727"/>
    <cellStyle name="Arial 10 2" xfId="4500"/>
    <cellStyle name="Arial 10 3" xfId="3247"/>
    <cellStyle name="Arial 11" xfId="8887"/>
    <cellStyle name="Arial 11 2" xfId="11504"/>
    <cellStyle name="Arial 11 3" xfId="5153"/>
    <cellStyle name="Arial 11 4" xfId="6213"/>
    <cellStyle name="Arial 11 5" xfId="8488"/>
    <cellStyle name="Arial 11 6" xfId="4716"/>
    <cellStyle name="Arial 11 7" xfId="13431"/>
    <cellStyle name="Arial 12" xfId="728"/>
    <cellStyle name="Arial 12 2" xfId="4501"/>
    <cellStyle name="Arial 12 3" xfId="3248"/>
    <cellStyle name="Arial 13" xfId="9000"/>
    <cellStyle name="Arial 13 2" xfId="11616"/>
    <cellStyle name="Arial 13 3" xfId="7653"/>
    <cellStyle name="Arial 13 4" xfId="6138"/>
    <cellStyle name="Arial 13 5" xfId="14070"/>
    <cellStyle name="Arial 13 6" xfId="7989"/>
    <cellStyle name="Arial 13 7" xfId="16666"/>
    <cellStyle name="Arial 14" xfId="6730"/>
    <cellStyle name="Arial 14 2" xfId="7288"/>
    <cellStyle name="Arial 14 3" xfId="12903"/>
    <cellStyle name="Arial 14 4" xfId="14530"/>
    <cellStyle name="Arial 14 5" xfId="15648"/>
    <cellStyle name="Arial 14 6" xfId="17028"/>
    <cellStyle name="Arial 14 7" xfId="18039"/>
    <cellStyle name="Arial 15" xfId="6539"/>
    <cellStyle name="Arial 15 2" xfId="7437"/>
    <cellStyle name="Arial 15 3" xfId="5816"/>
    <cellStyle name="Arial 15 4" xfId="5005"/>
    <cellStyle name="Arial 15 5" xfId="6112"/>
    <cellStyle name="Arial 15 6" xfId="5980"/>
    <cellStyle name="Arial 15 7" xfId="14659"/>
    <cellStyle name="Arial 16" xfId="9057"/>
    <cellStyle name="Arial 16 2" xfId="11672"/>
    <cellStyle name="Arial 16 3" xfId="7621"/>
    <cellStyle name="Arial 16 4" xfId="11412"/>
    <cellStyle name="Arial 16 5" xfId="14183"/>
    <cellStyle name="Arial 16 6" xfId="16112"/>
    <cellStyle name="Arial 16 7" xfId="16759"/>
    <cellStyle name="Arial 17" xfId="9397"/>
    <cellStyle name="Arial 17 2" xfId="12002"/>
    <cellStyle name="Arial 17 3" xfId="5905"/>
    <cellStyle name="Arial 17 4" xfId="7130"/>
    <cellStyle name="Arial 17 5" xfId="7549"/>
    <cellStyle name="Arial 17 6" xfId="8413"/>
    <cellStyle name="Arial 17 7" xfId="6860"/>
    <cellStyle name="Arial 18" xfId="8939"/>
    <cellStyle name="Arial 18 2" xfId="11556"/>
    <cellStyle name="Arial 18 3" xfId="8191"/>
    <cellStyle name="Arial 18 4" xfId="6179"/>
    <cellStyle name="Arial 18 5" xfId="5902"/>
    <cellStyle name="Arial 18 6" xfId="11439"/>
    <cellStyle name="Arial 18 7" xfId="5229"/>
    <cellStyle name="Arial 19" xfId="8863"/>
    <cellStyle name="Arial 19 2" xfId="11481"/>
    <cellStyle name="Arial 19 3" xfId="4688"/>
    <cellStyle name="Arial 19 4" xfId="6336"/>
    <cellStyle name="Arial 19 5" xfId="7690"/>
    <cellStyle name="Arial 19 6" xfId="7168"/>
    <cellStyle name="Arial 19 7" xfId="15639"/>
    <cellStyle name="Arial 2" xfId="8719"/>
    <cellStyle name="Arial 2 10" xfId="9382"/>
    <cellStyle name="Arial 2 10 2" xfId="11987"/>
    <cellStyle name="Arial 2 10 3" xfId="8245"/>
    <cellStyle name="Arial 2 10 4" xfId="7140"/>
    <cellStyle name="Arial 2 10 5" xfId="10670"/>
    <cellStyle name="Arial 2 10 6" xfId="7017"/>
    <cellStyle name="Arial 2 10 7" xfId="10537"/>
    <cellStyle name="Arial 2 11" xfId="6760"/>
    <cellStyle name="Arial 2 11 2" xfId="7264"/>
    <cellStyle name="Arial 2 11 3" xfId="13020"/>
    <cellStyle name="Arial 2 11 4" xfId="14505"/>
    <cellStyle name="Arial 2 11 5" xfId="15791"/>
    <cellStyle name="Arial 2 11 6" xfId="16886"/>
    <cellStyle name="Arial 2 11 7" xfId="18093"/>
    <cellStyle name="Arial 2 12" xfId="6753"/>
    <cellStyle name="Arial 2 12 2" xfId="7271"/>
    <cellStyle name="Arial 2 12 3" xfId="12970"/>
    <cellStyle name="Arial 2 12 4" xfId="14474"/>
    <cellStyle name="Arial 2 12 5" xfId="15799"/>
    <cellStyle name="Arial 2 12 6" xfId="16977"/>
    <cellStyle name="Arial 2 12 7" xfId="18096"/>
    <cellStyle name="Arial 2 13" xfId="9017"/>
    <cellStyle name="Arial 2 13 2" xfId="11633"/>
    <cellStyle name="Arial 2 13 3" xfId="6945"/>
    <cellStyle name="Arial 2 13 4" xfId="6331"/>
    <cellStyle name="Arial 2 13 5" xfId="10969"/>
    <cellStyle name="Arial 2 13 6" xfId="13091"/>
    <cellStyle name="Arial 2 13 7" xfId="17253"/>
    <cellStyle name="Arial 2 14" xfId="9200"/>
    <cellStyle name="Arial 2 14 2" xfId="11806"/>
    <cellStyle name="Arial 2 14 3" xfId="6939"/>
    <cellStyle name="Arial 2 14 4" xfId="7747"/>
    <cellStyle name="Arial 2 14 5" xfId="14330"/>
    <cellStyle name="Arial 2 14 6" xfId="8306"/>
    <cellStyle name="Arial 2 14 7" xfId="16913"/>
    <cellStyle name="Arial 2 15" xfId="9353"/>
    <cellStyle name="Arial 2 15 2" xfId="11958"/>
    <cellStyle name="Arial 2 15 3" xfId="5909"/>
    <cellStyle name="Arial 2 15 4" xfId="4744"/>
    <cellStyle name="Arial 2 15 5" xfId="8022"/>
    <cellStyle name="Arial 2 15 6" xfId="7024"/>
    <cellStyle name="Arial 2 15 7" xfId="12674"/>
    <cellStyle name="Arial 2 16" xfId="9231"/>
    <cellStyle name="Arial 2 16 2" xfId="11836"/>
    <cellStyle name="Arial 2 16 3" xfId="7905"/>
    <cellStyle name="Arial 2 16 4" xfId="13209"/>
    <cellStyle name="Arial 2 16 5" xfId="14571"/>
    <cellStyle name="Arial 2 16 6" xfId="15710"/>
    <cellStyle name="Arial 2 16 7" xfId="17042"/>
    <cellStyle name="Arial 2 17" xfId="8880"/>
    <cellStyle name="Arial 2 17 2" xfId="11497"/>
    <cellStyle name="Arial 2 17 3" xfId="5126"/>
    <cellStyle name="Arial 2 17 4" xfId="6217"/>
    <cellStyle name="Arial 2 17 5" xfId="8487"/>
    <cellStyle name="Arial 2 17 6" xfId="8010"/>
    <cellStyle name="Arial 2 17 7" xfId="5471"/>
    <cellStyle name="Arial 2 18" xfId="9156"/>
    <cellStyle name="Arial 2 18 2" xfId="11764"/>
    <cellStyle name="Arial 2 18 3" xfId="7872"/>
    <cellStyle name="Arial 2 18 4" xfId="11393"/>
    <cellStyle name="Arial 2 18 5" xfId="7793"/>
    <cellStyle name="Arial 2 18 6" xfId="8380"/>
    <cellStyle name="Arial 2 18 7" xfId="4848"/>
    <cellStyle name="Arial 2 19" xfId="9119"/>
    <cellStyle name="Arial 2 19 2" xfId="11729"/>
    <cellStyle name="Arial 2 19 3" xfId="7643"/>
    <cellStyle name="Arial 2 19 4" xfId="8281"/>
    <cellStyle name="Arial 2 19 5" xfId="5378"/>
    <cellStyle name="Arial 2 19 6" xfId="7764"/>
    <cellStyle name="Arial 2 19 7" xfId="6307"/>
    <cellStyle name="Arial 2 2" xfId="9295"/>
    <cellStyle name="Arial 2 2 2" xfId="11900"/>
    <cellStyle name="Arial 2 2 2 2" xfId="20690"/>
    <cellStyle name="Arial 2 2 3" xfId="7963"/>
    <cellStyle name="Arial 2 2 3 2" xfId="20745"/>
    <cellStyle name="Arial 2 2 4" xfId="12904"/>
    <cellStyle name="Arial 2 2 5" xfId="14312"/>
    <cellStyle name="Arial 2 2 6" xfId="15760"/>
    <cellStyle name="Arial 2 2 7" xfId="16899"/>
    <cellStyle name="Arial 2 2 8" xfId="20448"/>
    <cellStyle name="Arial 2 20" xfId="8968"/>
    <cellStyle name="Arial 2 20 2" xfId="11585"/>
    <cellStyle name="Arial 2 20 3" xfId="8219"/>
    <cellStyle name="Arial 2 20 4" xfId="6166"/>
    <cellStyle name="Arial 2 20 5" xfId="5088"/>
    <cellStyle name="Arial 2 20 6" xfId="8000"/>
    <cellStyle name="Arial 2 20 7" xfId="7056"/>
    <cellStyle name="Arial 2 21" xfId="6606"/>
    <cellStyle name="Arial 2 21 2" xfId="7384"/>
    <cellStyle name="Arial 2 21 3" xfId="6052"/>
    <cellStyle name="Arial 2 21 4" xfId="7787"/>
    <cellStyle name="Arial 2 21 5" xfId="13378"/>
    <cellStyle name="Arial 2 21 6" xfId="10568"/>
    <cellStyle name="Arial 2 21 7" xfId="4775"/>
    <cellStyle name="Arial 2 22" xfId="6512"/>
    <cellStyle name="Arial 2 22 2" xfId="7458"/>
    <cellStyle name="Arial 2 22 3" xfId="5666"/>
    <cellStyle name="Arial 2 22 4" xfId="8495"/>
    <cellStyle name="Arial 2 22 5" xfId="12739"/>
    <cellStyle name="Arial 2 22 6" xfId="8075"/>
    <cellStyle name="Arial 2 22 7" xfId="14307"/>
    <cellStyle name="Arial 2 23" xfId="6550"/>
    <cellStyle name="Arial 2 23 2" xfId="5955"/>
    <cellStyle name="Arial 2 23 3" xfId="8266"/>
    <cellStyle name="Arial 2 23 4" xfId="7722"/>
    <cellStyle name="Arial 2 23 5" xfId="5737"/>
    <cellStyle name="Arial 2 23 6" xfId="10626"/>
    <cellStyle name="Arial 2 23 7" xfId="14660"/>
    <cellStyle name="Arial 2 24" xfId="6511"/>
    <cellStyle name="Arial 2 24 2" xfId="7459"/>
    <cellStyle name="Arial 2 24 3" xfId="12624"/>
    <cellStyle name="Arial 2 24 4" xfId="4947"/>
    <cellStyle name="Arial 2 24 5" xfId="7201"/>
    <cellStyle name="Arial 2 24 6" xfId="8074"/>
    <cellStyle name="Arial 2 24 7" xfId="6093"/>
    <cellStyle name="Arial 2 25" xfId="9229"/>
    <cellStyle name="Arial 2 25 2" xfId="11834"/>
    <cellStyle name="Arial 2 25 3" xfId="7113"/>
    <cellStyle name="Arial 2 25 4" xfId="13327"/>
    <cellStyle name="Arial 2 25 5" xfId="14679"/>
    <cellStyle name="Arial 2 25 6" xfId="15792"/>
    <cellStyle name="Arial 2 25 7" xfId="16969"/>
    <cellStyle name="Arial 2 26" xfId="9448"/>
    <cellStyle name="Arial 2 26 2" xfId="12052"/>
    <cellStyle name="Arial 2 26 3" xfId="5261"/>
    <cellStyle name="Arial 2 26 4" xfId="10664"/>
    <cellStyle name="Arial 2 26 5" xfId="6246"/>
    <cellStyle name="Arial 2 26 6" xfId="15881"/>
    <cellStyle name="Arial 2 26 7" xfId="17109"/>
    <cellStyle name="Arial 2 27" xfId="6543"/>
    <cellStyle name="Arial 2 27 2" xfId="7434"/>
    <cellStyle name="Arial 2 27 3" xfId="4935"/>
    <cellStyle name="Arial 2 27 4" xfId="4934"/>
    <cellStyle name="Arial 2 27 5" xfId="6354"/>
    <cellStyle name="Arial 2 27 6" xfId="12884"/>
    <cellStyle name="Arial 2 27 7" xfId="14569"/>
    <cellStyle name="Arial 2 28" xfId="9416"/>
    <cellStyle name="Arial 2 28 2" xfId="12020"/>
    <cellStyle name="Arial 2 28 3" xfId="5274"/>
    <cellStyle name="Arial 2 28 4" xfId="10656"/>
    <cellStyle name="Arial 2 28 5" xfId="10346"/>
    <cellStyle name="Arial 2 28 6" xfId="7558"/>
    <cellStyle name="Arial 2 28 7" xfId="4707"/>
    <cellStyle name="Arial 2 29" xfId="6596"/>
    <cellStyle name="Arial 2 29 2" xfId="7392"/>
    <cellStyle name="Arial 2 29 3" xfId="12619"/>
    <cellStyle name="Arial 2 29 4" xfId="7823"/>
    <cellStyle name="Arial 2 29 5" xfId="6223"/>
    <cellStyle name="Arial 2 29 6" xfId="5248"/>
    <cellStyle name="Arial 2 29 7" xfId="8102"/>
    <cellStyle name="Arial 2 3" xfId="8894"/>
    <cellStyle name="Arial 2 3 2" xfId="11511"/>
    <cellStyle name="Arial 2 3 3" xfId="8149"/>
    <cellStyle name="Arial 2 3 4" xfId="8772"/>
    <cellStyle name="Arial 2 3 5" xfId="8392"/>
    <cellStyle name="Arial 2 3 6" xfId="8045"/>
    <cellStyle name="Arial 2 3 7" xfId="13256"/>
    <cellStyle name="Arial 2 3 8" xfId="20615"/>
    <cellStyle name="Arial 2 30" xfId="10145"/>
    <cellStyle name="Arial 2 30 2" xfId="12716"/>
    <cellStyle name="Arial 2 30 3" xfId="14134"/>
    <cellStyle name="Arial 2 30 4" xfId="15467"/>
    <cellStyle name="Arial 2 30 5" xfId="16720"/>
    <cellStyle name="Arial 2 30 6" xfId="17912"/>
    <cellStyle name="Arial 2 30 7" xfId="18843"/>
    <cellStyle name="Arial 2 31" xfId="10248"/>
    <cellStyle name="Arial 2 31 2" xfId="12789"/>
    <cellStyle name="Arial 2 31 3" xfId="14200"/>
    <cellStyle name="Arial 2 31 4" xfId="15531"/>
    <cellStyle name="Arial 2 31 5" xfId="16776"/>
    <cellStyle name="Arial 2 31 6" xfId="17960"/>
    <cellStyle name="Arial 2 31 7" xfId="18891"/>
    <cellStyle name="Arial 2 32" xfId="10079"/>
    <cellStyle name="Arial 2 32 2" xfId="12671"/>
    <cellStyle name="Arial 2 32 3" xfId="14098"/>
    <cellStyle name="Arial 2 32 4" xfId="15434"/>
    <cellStyle name="Arial 2 32 5" xfId="16693"/>
    <cellStyle name="Arial 2 32 6" xfId="17891"/>
    <cellStyle name="Arial 2 32 7" xfId="18821"/>
    <cellStyle name="Arial 2 33" xfId="11164"/>
    <cellStyle name="Arial 2 33 2" xfId="13515"/>
    <cellStyle name="Arial 2 33 3" xfId="14851"/>
    <cellStyle name="Arial 2 33 4" xfId="16105"/>
    <cellStyle name="Arial 2 33 5" xfId="17319"/>
    <cellStyle name="Arial 2 33 6" xfId="18260"/>
    <cellStyle name="Arial 2 33 7" xfId="19076"/>
    <cellStyle name="Arial 2 34" xfId="11277"/>
    <cellStyle name="Arial 2 34 2" xfId="13602"/>
    <cellStyle name="Arial 2 34 3" xfId="14926"/>
    <cellStyle name="Arial 2 34 4" xfId="16175"/>
    <cellStyle name="Arial 2 34 5" xfId="17385"/>
    <cellStyle name="Arial 2 34 6" xfId="18317"/>
    <cellStyle name="Arial 2 34 7" xfId="19134"/>
    <cellStyle name="Arial 2 35" xfId="11093"/>
    <cellStyle name="Arial 2 35 2" xfId="13461"/>
    <cellStyle name="Arial 2 35 3" xfId="14805"/>
    <cellStyle name="Arial 2 35 4" xfId="16066"/>
    <cellStyle name="Arial 2 35 5" xfId="17283"/>
    <cellStyle name="Arial 2 35 6" xfId="18233"/>
    <cellStyle name="Arial 2 35 7" xfId="19047"/>
    <cellStyle name="Arial 2 36" xfId="11399"/>
    <cellStyle name="Arial 2 37" xfId="10620"/>
    <cellStyle name="Arial 2 38" xfId="13230"/>
    <cellStyle name="Arial 2 39" xfId="14180"/>
    <cellStyle name="Arial 2 4" xfId="6709"/>
    <cellStyle name="Arial 2 4 2" xfId="7309"/>
    <cellStyle name="Arial 2 4 3" xfId="13275"/>
    <cellStyle name="Arial 2 4 4" xfId="14577"/>
    <cellStyle name="Arial 2 4 5" xfId="15609"/>
    <cellStyle name="Arial 2 4 6" xfId="17067"/>
    <cellStyle name="Arial 2 4 7" xfId="18029"/>
    <cellStyle name="Arial 2 4 8" xfId="20712"/>
    <cellStyle name="Arial 2 40" xfId="12892"/>
    <cellStyle name="Arial 2 41" xfId="6361"/>
    <cellStyle name="Arial 2 42" xfId="20318"/>
    <cellStyle name="Arial 2 5" xfId="9394"/>
    <cellStyle name="Arial 2 5 2" xfId="11999"/>
    <cellStyle name="Arial 2 5 3" xfId="5120"/>
    <cellStyle name="Arial 2 5 4" xfId="8361"/>
    <cellStyle name="Arial 2 5 5" xfId="6834"/>
    <cellStyle name="Arial 2 5 6" xfId="7006"/>
    <cellStyle name="Arial 2 5 7" xfId="6877"/>
    <cellStyle name="Arial 2 6" xfId="6567"/>
    <cellStyle name="Arial 2 6 2" xfId="7414"/>
    <cellStyle name="Arial 2 6 3" xfId="5015"/>
    <cellStyle name="Arial 2 6 4" xfId="6003"/>
    <cellStyle name="Arial 2 6 5" xfId="8365"/>
    <cellStyle name="Arial 2 6 6" xfId="13084"/>
    <cellStyle name="Arial 2 6 7" xfId="14331"/>
    <cellStyle name="Arial 2 7" xfId="9227"/>
    <cellStyle name="Arial 2 7 2" xfId="11832"/>
    <cellStyle name="Arial 2 7 3" xfId="8480"/>
    <cellStyle name="Arial 2 7 4" xfId="12883"/>
    <cellStyle name="Arial 2 7 5" xfId="14292"/>
    <cellStyle name="Arial 2 7 6" xfId="15807"/>
    <cellStyle name="Arial 2 7 7" xfId="15473"/>
    <cellStyle name="Arial 2 8" xfId="9182"/>
    <cellStyle name="Arial 2 8 2" xfId="11790"/>
    <cellStyle name="Arial 2 8 3" xfId="8475"/>
    <cellStyle name="Arial 2 8 4" xfId="11364"/>
    <cellStyle name="Arial 2 8 5" xfId="6384"/>
    <cellStyle name="Arial 2 8 6" xfId="5412"/>
    <cellStyle name="Arial 2 8 7" xfId="5145"/>
    <cellStyle name="Arial 2 9" xfId="9377"/>
    <cellStyle name="Arial 2 9 2" xfId="11982"/>
    <cellStyle name="Arial 2 9 3" xfId="8587"/>
    <cellStyle name="Arial 2 9 4" xfId="7144"/>
    <cellStyle name="Arial 2 9 5" xfId="10633"/>
    <cellStyle name="Arial 2 9 6" xfId="5365"/>
    <cellStyle name="Arial 2 9 7" xfId="8630"/>
    <cellStyle name="Arial 20" xfId="6591"/>
    <cellStyle name="Arial 20 2" xfId="7396"/>
    <cellStyle name="Arial 20 3" xfId="6040"/>
    <cellStyle name="Arial 20 4" xfId="7835"/>
    <cellStyle name="Arial 20 5" xfId="15388"/>
    <cellStyle name="Arial 20 6" xfId="5480"/>
    <cellStyle name="Arial 20 7" xfId="17853"/>
    <cellStyle name="Arial 21" xfId="8893"/>
    <cellStyle name="Arial 21 2" xfId="11510"/>
    <cellStyle name="Arial 21 3" xfId="8148"/>
    <cellStyle name="Arial 21 4" xfId="6208"/>
    <cellStyle name="Arial 21 5" xfId="8391"/>
    <cellStyle name="Arial 21 6" xfId="8543"/>
    <cellStyle name="Arial 21 7" xfId="13489"/>
    <cellStyle name="Arial 22" xfId="6605"/>
    <cellStyle name="Arial 22 2" xfId="7385"/>
    <cellStyle name="Arial 22 3" xfId="6051"/>
    <cellStyle name="Arial 22 4" xfId="5651"/>
    <cellStyle name="Arial 22 5" xfId="5993"/>
    <cellStyle name="Arial 22 6" xfId="10607"/>
    <cellStyle name="Arial 22 7" xfId="5877"/>
    <cellStyle name="Arial 23" xfId="6657"/>
    <cellStyle name="Arial 23 2" xfId="7344"/>
    <cellStyle name="Arial 23 3" xfId="8591"/>
    <cellStyle name="Arial 23 4" xfId="5266"/>
    <cellStyle name="Arial 23 5" xfId="15864"/>
    <cellStyle name="Arial 23 6" xfId="17125"/>
    <cellStyle name="Arial 23 7" xfId="18125"/>
    <cellStyle name="Arial 24" xfId="8934"/>
    <cellStyle name="Arial 24 2" xfId="11551"/>
    <cellStyle name="Arial 24 3" xfId="8186"/>
    <cellStyle name="Arial 24 4" xfId="6182"/>
    <cellStyle name="Arial 24 5" xfId="5008"/>
    <cellStyle name="Arial 24 6" xfId="11402"/>
    <cellStyle name="Arial 24 7" xfId="6343"/>
    <cellStyle name="Arial 25" xfId="8860"/>
    <cellStyle name="Arial 25 2" xfId="11478"/>
    <cellStyle name="Arial 25 3" xfId="5408"/>
    <cellStyle name="Arial 25 4" xfId="6337"/>
    <cellStyle name="Arial 25 5" xfId="7774"/>
    <cellStyle name="Arial 25 6" xfId="16111"/>
    <cellStyle name="Arial 25 7" xfId="10585"/>
    <cellStyle name="Arial 26" xfId="9356"/>
    <cellStyle name="Arial 26 2" xfId="11961"/>
    <cellStyle name="Arial 26 3" xfId="8537"/>
    <cellStyle name="Arial 26 4" xfId="13341"/>
    <cellStyle name="Arial 26 5" xfId="8092"/>
    <cellStyle name="Arial 26 6" xfId="12905"/>
    <cellStyle name="Arial 26 7" xfId="10408"/>
    <cellStyle name="Arial 27" xfId="9050"/>
    <cellStyle name="Arial 27 2" xfId="11665"/>
    <cellStyle name="Arial 27 3" xfId="7670"/>
    <cellStyle name="Arial 27 4" xfId="6321"/>
    <cellStyle name="Arial 27 5" xfId="10954"/>
    <cellStyle name="Arial 27 6" xfId="11415"/>
    <cellStyle name="Arial 27 7" xfId="5629"/>
    <cellStyle name="Arial 28" xfId="9016"/>
    <cellStyle name="Arial 28 2" xfId="11632"/>
    <cellStyle name="Arial 28 3" xfId="6946"/>
    <cellStyle name="Arial 28 4" xfId="12924"/>
    <cellStyle name="Arial 28 5" xfId="13121"/>
    <cellStyle name="Arial 28 6" xfId="5851"/>
    <cellStyle name="Arial 28 7" xfId="17188"/>
    <cellStyle name="Arial 29" xfId="9412"/>
    <cellStyle name="Arial 29 2" xfId="12016"/>
    <cellStyle name="Arial 29 3" xfId="4705"/>
    <cellStyle name="Arial 29 4" xfId="10597"/>
    <cellStyle name="Arial 29 5" xfId="10533"/>
    <cellStyle name="Arial 29 6" xfId="8409"/>
    <cellStyle name="Arial 29 7" xfId="10589"/>
    <cellStyle name="Arial 3" xfId="8782"/>
    <cellStyle name="Arial 3 10" xfId="9569"/>
    <cellStyle name="Arial 3 10 2" xfId="12173"/>
    <cellStyle name="Arial 3 10 3" xfId="13094"/>
    <cellStyle name="Arial 3 10 4" xfId="8773"/>
    <cellStyle name="Arial 3 10 5" xfId="12868"/>
    <cellStyle name="Arial 3 10 6" xfId="10495"/>
    <cellStyle name="Arial 3 10 7" xfId="10445"/>
    <cellStyle name="Arial 3 11" xfId="6720"/>
    <cellStyle name="Arial 3 11 2" xfId="7298"/>
    <cellStyle name="Arial 3 11 3" xfId="13216"/>
    <cellStyle name="Arial 3 11 4" xfId="14310"/>
    <cellStyle name="Arial 3 11 5" xfId="15752"/>
    <cellStyle name="Arial 3 11 6" xfId="17055"/>
    <cellStyle name="Arial 3 11 7" xfId="18080"/>
    <cellStyle name="Arial 3 12" xfId="9600"/>
    <cellStyle name="Arial 3 12 2" xfId="12204"/>
    <cellStyle name="Arial 3 12 3" xfId="7069"/>
    <cellStyle name="Arial 3 12 4" xfId="13364"/>
    <cellStyle name="Arial 3 12 5" xfId="16235"/>
    <cellStyle name="Arial 3 12 6" xfId="7183"/>
    <cellStyle name="Arial 3 12 7" xfId="18377"/>
    <cellStyle name="Arial 3 13" xfId="6635"/>
    <cellStyle name="Arial 3 13 2" xfId="7361"/>
    <cellStyle name="Arial 3 13 3" xfId="6779"/>
    <cellStyle name="Arial 3 13 4" xfId="12767"/>
    <cellStyle name="Arial 3 13 5" xfId="5301"/>
    <cellStyle name="Arial 3 13 6" xfId="15777"/>
    <cellStyle name="Arial 3 13 7" xfId="5739"/>
    <cellStyle name="Arial 3 14" xfId="6499"/>
    <cellStyle name="Arial 3 14 2" xfId="7471"/>
    <cellStyle name="Arial 3 14 3" xfId="8047"/>
    <cellStyle name="Arial 3 14 4" xfId="5773"/>
    <cellStyle name="Arial 3 14 5" xfId="7205"/>
    <cellStyle name="Arial 3 14 6" xfId="8066"/>
    <cellStyle name="Arial 3 14 7" xfId="4639"/>
    <cellStyle name="Arial 3 15" xfId="9470"/>
    <cellStyle name="Arial 3 15 2" xfId="12074"/>
    <cellStyle name="Arial 3 15 3" xfId="5781"/>
    <cellStyle name="Arial 3 15 4" xfId="8105"/>
    <cellStyle name="Arial 3 15 5" xfId="8312"/>
    <cellStyle name="Arial 3 15 6" xfId="13540"/>
    <cellStyle name="Arial 3 15 7" xfId="15401"/>
    <cellStyle name="Arial 3 16" xfId="9082"/>
    <cellStyle name="Arial 3 16 2" xfId="11695"/>
    <cellStyle name="Arial 3 16 3" xfId="5493"/>
    <cellStyle name="Arial 3 16 4" xfId="6087"/>
    <cellStyle name="Arial 3 16 5" xfId="14823"/>
    <cellStyle name="Arial 3 16 6" xfId="6906"/>
    <cellStyle name="Arial 3 16 7" xfId="17297"/>
    <cellStyle name="Arial 3 17" xfId="9711"/>
    <cellStyle name="Arial 3 17 2" xfId="12315"/>
    <cellStyle name="Arial 3 17 3" xfId="13749"/>
    <cellStyle name="Arial 3 17 4" xfId="15085"/>
    <cellStyle name="Arial 3 17 5" xfId="16346"/>
    <cellStyle name="Arial 3 17 6" xfId="17550"/>
    <cellStyle name="Arial 3 17 7" xfId="18488"/>
    <cellStyle name="Arial 3 18" xfId="9679"/>
    <cellStyle name="Arial 3 18 2" xfId="12283"/>
    <cellStyle name="Arial 3 18 3" xfId="13717"/>
    <cellStyle name="Arial 3 18 4" xfId="15053"/>
    <cellStyle name="Arial 3 18 5" xfId="16314"/>
    <cellStyle name="Arial 3 18 6" xfId="17518"/>
    <cellStyle name="Arial 3 18 7" xfId="18456"/>
    <cellStyle name="Arial 3 19" xfId="6533"/>
    <cellStyle name="Arial 3 19 2" xfId="7443"/>
    <cellStyle name="Arial 3 19 3" xfId="5904"/>
    <cellStyle name="Arial 3 19 4" xfId="4629"/>
    <cellStyle name="Arial 3 19 5" xfId="7191"/>
    <cellStyle name="Arial 3 19 6" xfId="12888"/>
    <cellStyle name="Arial 3 19 7" xfId="14701"/>
    <cellStyle name="Arial 3 2" xfId="9316"/>
    <cellStyle name="Arial 3 2 2" xfId="11921"/>
    <cellStyle name="Arial 3 2 3" xfId="7968"/>
    <cellStyle name="Arial 3 2 4" xfId="13229"/>
    <cellStyle name="Arial 3 2 5" xfId="14589"/>
    <cellStyle name="Arial 3 2 6" xfId="15801"/>
    <cellStyle name="Arial 3 2 7" xfId="17108"/>
    <cellStyle name="Arial 3 2 8" xfId="20667"/>
    <cellStyle name="Arial 3 20" xfId="9446"/>
    <cellStyle name="Arial 3 20 2" xfId="12050"/>
    <cellStyle name="Arial 3 20 3" xfId="7661"/>
    <cellStyle name="Arial 3 20 4" xfId="10503"/>
    <cellStyle name="Arial 3 20 5" xfId="5100"/>
    <cellStyle name="Arial 3 20 6" xfId="15873"/>
    <cellStyle name="Arial 3 20 7" xfId="17093"/>
    <cellStyle name="Arial 3 21" xfId="9797"/>
    <cellStyle name="Arial 3 21 2" xfId="12401"/>
    <cellStyle name="Arial 3 21 3" xfId="13835"/>
    <cellStyle name="Arial 3 21 4" xfId="15171"/>
    <cellStyle name="Arial 3 21 5" xfId="16432"/>
    <cellStyle name="Arial 3 21 6" xfId="17636"/>
    <cellStyle name="Arial 3 21 7" xfId="18574"/>
    <cellStyle name="Arial 3 22" xfId="9690"/>
    <cellStyle name="Arial 3 22 2" xfId="12294"/>
    <cellStyle name="Arial 3 22 3" xfId="13728"/>
    <cellStyle name="Arial 3 22 4" xfId="15064"/>
    <cellStyle name="Arial 3 22 5" xfId="16325"/>
    <cellStyle name="Arial 3 22 6" xfId="17529"/>
    <cellStyle name="Arial 3 22 7" xfId="18467"/>
    <cellStyle name="Arial 3 23" xfId="6663"/>
    <cellStyle name="Arial 3 23 2" xfId="7339"/>
    <cellStyle name="Arial 3 23 3" xfId="8546"/>
    <cellStyle name="Arial 3 23 4" xfId="14609"/>
    <cellStyle name="Arial 3 23 5" xfId="15969"/>
    <cellStyle name="Arial 3 23 6" xfId="17092"/>
    <cellStyle name="Arial 3 23 7" xfId="18168"/>
    <cellStyle name="Arial 3 24" xfId="9264"/>
    <cellStyle name="Arial 3 24 2" xfId="11869"/>
    <cellStyle name="Arial 3 24 3" xfId="7921"/>
    <cellStyle name="Arial 3 24 4" xfId="11342"/>
    <cellStyle name="Arial 3 24 5" xfId="8145"/>
    <cellStyle name="Arial 3 24 6" xfId="15930"/>
    <cellStyle name="Arial 3 24 7" xfId="7177"/>
    <cellStyle name="Arial 3 25" xfId="8971"/>
    <cellStyle name="Arial 3 25 2" xfId="11588"/>
    <cellStyle name="Arial 3 25 3" xfId="8217"/>
    <cellStyle name="Arial 3 25 4" xfId="6164"/>
    <cellStyle name="Arial 3 25 5" xfId="13368"/>
    <cellStyle name="Arial 3 25 6" xfId="7998"/>
    <cellStyle name="Arial 3 25 7" xfId="6291"/>
    <cellStyle name="Arial 3 26" xfId="9893"/>
    <cellStyle name="Arial 3 26 2" xfId="12497"/>
    <cellStyle name="Arial 3 26 3" xfId="13931"/>
    <cellStyle name="Arial 3 26 4" xfId="15267"/>
    <cellStyle name="Arial 3 26 5" xfId="16528"/>
    <cellStyle name="Arial 3 26 6" xfId="17732"/>
    <cellStyle name="Arial 3 26 7" xfId="18670"/>
    <cellStyle name="Arial 3 27" xfId="9125"/>
    <cellStyle name="Arial 3 27 2" xfId="11735"/>
    <cellStyle name="Arial 3 27 3" xfId="7632"/>
    <cellStyle name="Arial 3 27 4" xfId="6118"/>
    <cellStyle name="Arial 3 27 5" xfId="5896"/>
    <cellStyle name="Arial 3 27 6" xfId="7977"/>
    <cellStyle name="Arial 3 27 7" xfId="6311"/>
    <cellStyle name="Arial 3 28" xfId="8938"/>
    <cellStyle name="Arial 3 28 2" xfId="11555"/>
    <cellStyle name="Arial 3 28 3" xfId="8190"/>
    <cellStyle name="Arial 3 28 4" xfId="6180"/>
    <cellStyle name="Arial 3 28 5" xfId="5589"/>
    <cellStyle name="Arial 3 28 6" xfId="14716"/>
    <cellStyle name="Arial 3 28 7" xfId="13330"/>
    <cellStyle name="Arial 3 29" xfId="9134"/>
    <cellStyle name="Arial 3 29 2" xfId="11742"/>
    <cellStyle name="Arial 3 29 3" xfId="7858"/>
    <cellStyle name="Arial 3 29 4" xfId="8278"/>
    <cellStyle name="Arial 3 29 5" xfId="5591"/>
    <cellStyle name="Arial 3 29 6" xfId="5216"/>
    <cellStyle name="Arial 3 29 7" xfId="13321"/>
    <cellStyle name="Arial 3 3" xfId="9348"/>
    <cellStyle name="Arial 3 3 2" xfId="11953"/>
    <cellStyle name="Arial 3 3 3" xfId="6421"/>
    <cellStyle name="Arial 3 3 4" xfId="7157"/>
    <cellStyle name="Arial 3 3 5" xfId="14656"/>
    <cellStyle name="Arial 3 3 6" xfId="7026"/>
    <cellStyle name="Arial 3 3 7" xfId="17145"/>
    <cellStyle name="Arial 3 3 8" xfId="20740"/>
    <cellStyle name="Arial 3 30" xfId="9985"/>
    <cellStyle name="Arial 3 30 2" xfId="12589"/>
    <cellStyle name="Arial 3 30 3" xfId="14023"/>
    <cellStyle name="Arial 3 30 4" xfId="15359"/>
    <cellStyle name="Arial 3 30 5" xfId="16620"/>
    <cellStyle name="Arial 3 30 6" xfId="17824"/>
    <cellStyle name="Arial 3 30 7" xfId="18762"/>
    <cellStyle name="Arial 3 31" xfId="10187"/>
    <cellStyle name="Arial 3 31 2" xfId="12746"/>
    <cellStyle name="Arial 3 31 3" xfId="14160"/>
    <cellStyle name="Arial 3 31 4" xfId="15489"/>
    <cellStyle name="Arial 3 31 5" xfId="16740"/>
    <cellStyle name="Arial 3 31 6" xfId="17929"/>
    <cellStyle name="Arial 3 31 7" xfId="18860"/>
    <cellStyle name="Arial 3 32" xfId="10261"/>
    <cellStyle name="Arial 3 32 2" xfId="12802"/>
    <cellStyle name="Arial 3 32 3" xfId="14213"/>
    <cellStyle name="Arial 3 32 4" xfId="15544"/>
    <cellStyle name="Arial 3 32 5" xfId="16789"/>
    <cellStyle name="Arial 3 32 6" xfId="17973"/>
    <cellStyle name="Arial 3 32 7" xfId="18904"/>
    <cellStyle name="Arial 3 33" xfId="10292"/>
    <cellStyle name="Arial 3 33 2" xfId="12833"/>
    <cellStyle name="Arial 3 33 3" xfId="14244"/>
    <cellStyle name="Arial 3 33 4" xfId="15575"/>
    <cellStyle name="Arial 3 33 5" xfId="16820"/>
    <cellStyle name="Arial 3 33 6" xfId="18004"/>
    <cellStyle name="Arial 3 33 7" xfId="18935"/>
    <cellStyle name="Arial 3 34" xfId="11215"/>
    <cellStyle name="Arial 3 34 2" xfId="13553"/>
    <cellStyle name="Arial 3 34 3" xfId="14884"/>
    <cellStyle name="Arial 3 34 4" xfId="16134"/>
    <cellStyle name="Arial 3 34 5" xfId="17345"/>
    <cellStyle name="Arial 3 34 6" xfId="18285"/>
    <cellStyle name="Arial 3 34 7" xfId="19101"/>
    <cellStyle name="Arial 3 35" xfId="11290"/>
    <cellStyle name="Arial 3 35 2" xfId="13615"/>
    <cellStyle name="Arial 3 35 3" xfId="14939"/>
    <cellStyle name="Arial 3 35 4" xfId="16188"/>
    <cellStyle name="Arial 3 35 5" xfId="17398"/>
    <cellStyle name="Arial 3 35 6" xfId="18330"/>
    <cellStyle name="Arial 3 35 7" xfId="19147"/>
    <cellStyle name="Arial 3 36" xfId="11084"/>
    <cellStyle name="Arial 3 36 2" xfId="13452"/>
    <cellStyle name="Arial 3 36 3" xfId="14796"/>
    <cellStyle name="Arial 3 36 4" xfId="16057"/>
    <cellStyle name="Arial 3 36 5" xfId="17274"/>
    <cellStyle name="Arial 3 36 6" xfId="18224"/>
    <cellStyle name="Arial 3 36 7" xfId="19038"/>
    <cellStyle name="Arial 3 37" xfId="11066"/>
    <cellStyle name="Arial 3 37 2" xfId="13435"/>
    <cellStyle name="Arial 3 37 3" xfId="14779"/>
    <cellStyle name="Arial 3 37 4" xfId="16040"/>
    <cellStyle name="Arial 3 37 5" xfId="17257"/>
    <cellStyle name="Arial 3 37 6" xfId="18207"/>
    <cellStyle name="Arial 3 37 7" xfId="19021"/>
    <cellStyle name="Arial 3 38" xfId="7685"/>
    <cellStyle name="Arial 3 39" xfId="13009"/>
    <cellStyle name="Arial 3 4" xfId="8950"/>
    <cellStyle name="Arial 3 4 2" xfId="11567"/>
    <cellStyle name="Arial 3 4 3" xfId="8202"/>
    <cellStyle name="Arial 3 4 4" xfId="8294"/>
    <cellStyle name="Arial 3 4 5" xfId="3460"/>
    <cellStyle name="Arial 3 4 6" xfId="4736"/>
    <cellStyle name="Arial 3 4 7" xfId="6347"/>
    <cellStyle name="Arial 3 40" xfId="4830"/>
    <cellStyle name="Arial 3 41" xfId="12744"/>
    <cellStyle name="Arial 3 42" xfId="17366"/>
    <cellStyle name="Arial 3 43" xfId="20417"/>
    <cellStyle name="Arial 3 5" xfId="9417"/>
    <cellStyle name="Arial 3 5 2" xfId="12021"/>
    <cellStyle name="Arial 3 5 3" xfId="7111"/>
    <cellStyle name="Arial 3 5 4" xfId="10515"/>
    <cellStyle name="Arial 3 5 5" xfId="10460"/>
    <cellStyle name="Arial 3 5 6" xfId="5604"/>
    <cellStyle name="Arial 3 5 7" xfId="8431"/>
    <cellStyle name="Arial 3 6" xfId="6554"/>
    <cellStyle name="Arial 3 6 2" xfId="7427"/>
    <cellStyle name="Arial 3 6 3" xfId="8269"/>
    <cellStyle name="Arial 3 6 4" xfId="5050"/>
    <cellStyle name="Arial 3 6 5" xfId="7185"/>
    <cellStyle name="Arial 3 6 6" xfId="5405"/>
    <cellStyle name="Arial 3 6 7" xfId="10467"/>
    <cellStyle name="Arial 3 7" xfId="9191"/>
    <cellStyle name="Arial 3 7 2" xfId="11799"/>
    <cellStyle name="Arial 3 7 3" xfId="7887"/>
    <cellStyle name="Arial 3 7 4" xfId="13050"/>
    <cellStyle name="Arial 3 7 5" xfId="14428"/>
    <cellStyle name="Arial 3 7 6" xfId="10557"/>
    <cellStyle name="Arial 3 7 7" xfId="4650"/>
    <cellStyle name="Arial 3 8" xfId="9496"/>
    <cellStyle name="Arial 3 8 2" xfId="12100"/>
    <cellStyle name="Arial 3 8 3" xfId="8337"/>
    <cellStyle name="Arial 3 8 4" xfId="13296"/>
    <cellStyle name="Arial 3 8 5" xfId="14295"/>
    <cellStyle name="Arial 3 8 6" xfId="13500"/>
    <cellStyle name="Arial 3 8 7" xfId="11337"/>
    <cellStyle name="Arial 3 9" xfId="9534"/>
    <cellStyle name="Arial 3 9 2" xfId="12138"/>
    <cellStyle name="Arial 3 9 3" xfId="5243"/>
    <cellStyle name="Arial 3 9 4" xfId="13150"/>
    <cellStyle name="Arial 3 9 5" xfId="7247"/>
    <cellStyle name="Arial 3 9 6" xfId="15646"/>
    <cellStyle name="Arial 3 9 7" xfId="14106"/>
    <cellStyle name="Arial 30" xfId="8864"/>
    <cellStyle name="Arial 30 2" xfId="11482"/>
    <cellStyle name="Arial 30 3" xfId="5367"/>
    <cellStyle name="Arial 30 4" xfId="11391"/>
    <cellStyle name="Arial 30 5" xfId="14774"/>
    <cellStyle name="Arial 30 6" xfId="16094"/>
    <cellStyle name="Arial 30 7" xfId="17298"/>
    <cellStyle name="Arial 31" xfId="6617"/>
    <cellStyle name="Arial 31 2" xfId="7379"/>
    <cellStyle name="Arial 31 3" xfId="10983"/>
    <cellStyle name="Arial 31 4" xfId="6781"/>
    <cellStyle name="Arial 31 5" xfId="5112"/>
    <cellStyle name="Arial 31 6" xfId="6811"/>
    <cellStyle name="Arial 31 7" xfId="5835"/>
    <cellStyle name="Arial 32" xfId="9481"/>
    <cellStyle name="Arial 32 2" xfId="12085"/>
    <cellStyle name="Arial 32 3" xfId="4653"/>
    <cellStyle name="Arial 32 4" xfId="8124"/>
    <cellStyle name="Arial 32 5" xfId="14658"/>
    <cellStyle name="Arial 32 6" xfId="15859"/>
    <cellStyle name="Arial 32 7" xfId="17156"/>
    <cellStyle name="Arial 33" xfId="10072"/>
    <cellStyle name="Arial 33 2" xfId="12665"/>
    <cellStyle name="Arial 33 3" xfId="14093"/>
    <cellStyle name="Arial 33 4" xfId="15430"/>
    <cellStyle name="Arial 33 5" xfId="16689"/>
    <cellStyle name="Arial 33 6" xfId="17887"/>
    <cellStyle name="Arial 33 7" xfId="18817"/>
    <cellStyle name="Arial 34" xfId="10068"/>
    <cellStyle name="Arial 34 2" xfId="12661"/>
    <cellStyle name="Arial 34 3" xfId="14089"/>
    <cellStyle name="Arial 34 4" xfId="15426"/>
    <cellStyle name="Arial 34 5" xfId="16685"/>
    <cellStyle name="Arial 34 6" xfId="17883"/>
    <cellStyle name="Arial 34 7" xfId="18813"/>
    <cellStyle name="Arial 35" xfId="10006"/>
    <cellStyle name="Arial 35 2" xfId="12610"/>
    <cellStyle name="Arial 35 3" xfId="14044"/>
    <cellStyle name="Arial 35 4" xfId="15380"/>
    <cellStyle name="Arial 35 5" xfId="16641"/>
    <cellStyle name="Arial 35 6" xfId="17845"/>
    <cellStyle name="Arial 35 7" xfId="18783"/>
    <cellStyle name="Arial 36" xfId="10448"/>
    <cellStyle name="Arial 36 2" xfId="12953"/>
    <cellStyle name="Arial 36 3" xfId="14349"/>
    <cellStyle name="Arial 36 4" xfId="15663"/>
    <cellStyle name="Arial 36 5" xfId="16897"/>
    <cellStyle name="Arial 36 6" xfId="18044"/>
    <cellStyle name="Arial 36 7" xfId="18960"/>
    <cellStyle name="Arial 37" xfId="10675"/>
    <cellStyle name="Arial 37 2" xfId="13159"/>
    <cellStyle name="Arial 37 3" xfId="14522"/>
    <cellStyle name="Arial 37 4" xfId="15822"/>
    <cellStyle name="Arial 37 5" xfId="17051"/>
    <cellStyle name="Arial 37 6" xfId="18104"/>
    <cellStyle name="Arial 37 7" xfId="18967"/>
    <cellStyle name="Arial 38" xfId="11096"/>
    <cellStyle name="Arial 38 2" xfId="13464"/>
    <cellStyle name="Arial 38 3" xfId="14808"/>
    <cellStyle name="Arial 38 4" xfId="16069"/>
    <cellStyle name="Arial 38 5" xfId="17286"/>
    <cellStyle name="Arial 38 6" xfId="18236"/>
    <cellStyle name="Arial 38 7" xfId="19050"/>
    <cellStyle name="Arial 39" xfId="11089"/>
    <cellStyle name="Arial 39 2" xfId="13457"/>
    <cellStyle name="Arial 39 3" xfId="14801"/>
    <cellStyle name="Arial 39 4" xfId="16062"/>
    <cellStyle name="Arial 39 5" xfId="17279"/>
    <cellStyle name="Arial 39 6" xfId="18229"/>
    <cellStyle name="Arial 39 7" xfId="19043"/>
    <cellStyle name="Arial 4" xfId="9192"/>
    <cellStyle name="Arial 4 2" xfId="11800"/>
    <cellStyle name="Arial 4 3" xfId="7881"/>
    <cellStyle name="Arial 4 4" xfId="13017"/>
    <cellStyle name="Arial 4 5" xfId="14400"/>
    <cellStyle name="Arial 4 6" xfId="8784"/>
    <cellStyle name="Arial 4 7" xfId="5978"/>
    <cellStyle name="Arial 4 8" xfId="20551"/>
    <cellStyle name="Arial 40" xfId="11047"/>
    <cellStyle name="Arial 40 2" xfId="13424"/>
    <cellStyle name="Arial 40 3" xfId="14768"/>
    <cellStyle name="Arial 40 4" xfId="16029"/>
    <cellStyle name="Arial 40 5" xfId="17251"/>
    <cellStyle name="Arial 40 6" xfId="18205"/>
    <cellStyle name="Arial 40 7" xfId="19019"/>
    <cellStyle name="Arial 41" xfId="13522"/>
    <cellStyle name="Arial 42" xfId="8656"/>
    <cellStyle name="Arial 43" xfId="12971"/>
    <cellStyle name="Arial 44" xfId="14314"/>
    <cellStyle name="Arial 45" xfId="6368"/>
    <cellStyle name="Arial 46" xfId="18964"/>
    <cellStyle name="Arial 47" xfId="19215"/>
    <cellStyle name="Arial 48" xfId="19274"/>
    <cellStyle name="Arial 5" xfId="9151"/>
    <cellStyle name="Arial 5 2" xfId="11759"/>
    <cellStyle name="Arial 5 3" xfId="6943"/>
    <cellStyle name="Arial 5 4" xfId="6116"/>
    <cellStyle name="Arial 5 5" xfId="5889"/>
    <cellStyle name="Arial 5 6" xfId="8034"/>
    <cellStyle name="Arial 5 7" xfId="8500"/>
    <cellStyle name="Arial 5 8" xfId="20546"/>
    <cellStyle name="Arial 6" xfId="9083"/>
    <cellStyle name="Arial 6 2" xfId="11696"/>
    <cellStyle name="Arial 6 3" xfId="7665"/>
    <cellStyle name="Arial 6 4" xfId="10588"/>
    <cellStyle name="Arial 6 5" xfId="6957"/>
    <cellStyle name="Arial 6 6" xfId="6905"/>
    <cellStyle name="Arial 6 7" xfId="6299"/>
    <cellStyle name="Arial 7" xfId="9144"/>
    <cellStyle name="Arial 7 2" xfId="11752"/>
    <cellStyle name="Arial 7 3" xfId="4905"/>
    <cellStyle name="Arial 7 4" xfId="7585"/>
    <cellStyle name="Arial 7 5" xfId="4992"/>
    <cellStyle name="Arial 7 6" xfId="5256"/>
    <cellStyle name="Arial 7 7" xfId="14580"/>
    <cellStyle name="Arial 8" xfId="6514"/>
    <cellStyle name="Arial 8 2" xfId="7456"/>
    <cellStyle name="Arial 8 3" xfId="5294"/>
    <cellStyle name="Arial 8 4" xfId="10616"/>
    <cellStyle name="Arial 8 5" xfId="12636"/>
    <cellStyle name="Arial 8 6" xfId="12861"/>
    <cellStyle name="Arial 8 7" xfId="8014"/>
    <cellStyle name="Arial 9" xfId="9061"/>
    <cellStyle name="Arial 9 2" xfId="11676"/>
    <cellStyle name="Arial 9 3" xfId="5631"/>
    <cellStyle name="Arial 9 4" xfId="7227"/>
    <cellStyle name="Arial 9 5" xfId="14663"/>
    <cellStyle name="Arial 9 6" xfId="15916"/>
    <cellStyle name="Arial 9 7" xfId="7176"/>
    <cellStyle name="Äþ¸¶" xfId="729"/>
    <cellStyle name="Äþ¸¶ [0]" xfId="730"/>
    <cellStyle name="AÞ¸¶ [0]_ ¸n A÷_V100 ºI¹I,³≫¼o 2.2 PILOT " xfId="4227"/>
    <cellStyle name="ÄÞ¸¶ [0]_ 2ÆÀÃþº° " xfId="4228"/>
    <cellStyle name="AÞ¸¶ [0]_´c¿u¿μCa11¿u (Au¸A´eºn)  " xfId="4229"/>
    <cellStyle name="ÄÞ¸¶ [0]_¸ÅÃâ" xfId="4230"/>
    <cellStyle name="AÞ¸¶ [0]_±aA¸" xfId="731"/>
    <cellStyle name="Äþ¸¶ [0]_090608_업무보고서 개정_복호화(2)" xfId="732"/>
    <cellStyle name="AÞ¸¶ [0]_9711 (2)_gname (2)sea" xfId="4231"/>
    <cellStyle name="ÄÞ¸¶ [0]_97MBO" xfId="6881"/>
    <cellStyle name="AÞ¸¶ [0]_97MBO (2)" xfId="733"/>
    <cellStyle name="ÄÞ¸¶ [0]_97MBO (2)" xfId="734"/>
    <cellStyle name="AÞ¸¶ [0]_97MBO (2) 10" xfId="735"/>
    <cellStyle name="ÄÞ¸¶ [0]_97MBO (2) 10" xfId="2619"/>
    <cellStyle name="AÞ¸¶ [0]_97MBO (2) 11" xfId="2620"/>
    <cellStyle name="ÄÞ¸¶ [0]_97MBO (2) 11" xfId="2621"/>
    <cellStyle name="AÞ¸¶ [0]_97MBO (2) 12" xfId="2622"/>
    <cellStyle name="ÄÞ¸¶ [0]_97MBO (2) 12" xfId="2623"/>
    <cellStyle name="AÞ¸¶ [0]_97MBO (2) 13" xfId="2624"/>
    <cellStyle name="ÄÞ¸¶ [0]_97MBO (2) 13" xfId="2625"/>
    <cellStyle name="AÞ¸¶ [0]_97MBO (2) 14" xfId="2626"/>
    <cellStyle name="ÄÞ¸¶ [0]_97MBO (2) 14" xfId="2627"/>
    <cellStyle name="AÞ¸¶ [0]_97MBO (2) 2" xfId="2628"/>
    <cellStyle name="ÄÞ¸¶ [0]_97MBO (2) 2" xfId="2629"/>
    <cellStyle name="AÞ¸¶ [0]_97MBO (2) 2 2" xfId="2630"/>
    <cellStyle name="ÄÞ¸¶ [0]_97MBO (2) 2 2" xfId="19958"/>
    <cellStyle name="AÞ¸¶ [0]_97MBO (2) 3 2" xfId="2631"/>
    <cellStyle name="ÄÞ¸¶ [0]_97MBO (2) 3 2" xfId="20053"/>
    <cellStyle name="AÞ¸¶ [0]_97MBO (2) 4 2" xfId="2632"/>
    <cellStyle name="ÄÞ¸¶ [0]_97MBO (2) 4 2" xfId="20116"/>
    <cellStyle name="AÞ¸¶ [0]_97MBO (2) 5 2" xfId="2633"/>
    <cellStyle name="ÄÞ¸¶ [0]_97MBO (2) 5 2" xfId="20013"/>
    <cellStyle name="AÞ¸¶ [0]_97MBO (2) 7" xfId="2634"/>
    <cellStyle name="ÄÞ¸¶ [0]_97MBO (2) 7" xfId="2635"/>
    <cellStyle name="AÞ¸¶ [0]_97MBO (2) 8" xfId="2636"/>
    <cellStyle name="ÄÞ¸¶ [0]_97MBO (2) 8" xfId="2637"/>
    <cellStyle name="AÞ¸¶ [0]_97MBO (2) 9" xfId="2638"/>
    <cellStyle name="ÄÞ¸¶ [0]_97MBO (2) 9" xfId="2639"/>
    <cellStyle name="AÞ¸¶ [0]_Ao±C Project" xfId="2640"/>
    <cellStyle name="ÄÞ¸¶ [0]_Áõ±Ç Project" xfId="736"/>
    <cellStyle name="AÞ¸¶ [0]_Ao±C Project 10" xfId="737"/>
    <cellStyle name="ÄÞ¸¶ [0]_Áõ±Ç Project 10" xfId="2641"/>
    <cellStyle name="AÞ¸¶ [0]_Ao±C Project 11" xfId="2642"/>
    <cellStyle name="ÄÞ¸¶ [0]_Áõ±Ç Project 11" xfId="2643"/>
    <cellStyle name="AÞ¸¶ [0]_Ao±C Project 12" xfId="2644"/>
    <cellStyle name="ÄÞ¸¶ [0]_Áõ±Ç Project 12" xfId="2645"/>
    <cellStyle name="AÞ¸¶ [0]_Ao±C Project 13" xfId="2646"/>
    <cellStyle name="ÄÞ¸¶ [0]_Áõ±Ç Project 13" xfId="2647"/>
    <cellStyle name="AÞ¸¶ [0]_Ao±C Project 14" xfId="2648"/>
    <cellStyle name="ÄÞ¸¶ [0]_Áõ±Ç Project 14" xfId="2649"/>
    <cellStyle name="AÞ¸¶ [0]_Ao±C Project 2" xfId="2650"/>
    <cellStyle name="ÄÞ¸¶ [0]_Áõ±Ç Project 2" xfId="2651"/>
    <cellStyle name="AÞ¸¶ [0]_Ao±C Project 2 2" xfId="2652"/>
    <cellStyle name="ÄÞ¸¶ [0]_Áõ±Ç Project 2 2" xfId="20078"/>
    <cellStyle name="AÞ¸¶ [0]_Ao±C Project 3 2" xfId="2653"/>
    <cellStyle name="ÄÞ¸¶ [0]_Áõ±Ç Project 3 2" xfId="20106"/>
    <cellStyle name="AÞ¸¶ [0]_Ao±C Project 4 2" xfId="2654"/>
    <cellStyle name="ÄÞ¸¶ [0]_Áõ±Ç Project 4 2" xfId="20118"/>
    <cellStyle name="AÞ¸¶ [0]_Ao±C Project 5 2" xfId="2655"/>
    <cellStyle name="ÄÞ¸¶ [0]_Áõ±Ç Project 5 2" xfId="20077"/>
    <cellStyle name="AÞ¸¶ [0]_Ao±C Project 7" xfId="2656"/>
    <cellStyle name="ÄÞ¸¶ [0]_Áõ±Ç Project 7" xfId="2657"/>
    <cellStyle name="AÞ¸¶ [0]_Ao±C Project 8" xfId="2658"/>
    <cellStyle name="ÄÞ¸¶ [0]_Áõ±Ç Project 8" xfId="2659"/>
    <cellStyle name="AÞ¸¶ [0]_Ao±C Project 9" xfId="2660"/>
    <cellStyle name="ÄÞ¸¶ [0]_Áõ±Ç Project 9" xfId="2661"/>
    <cellStyle name="AÞ¸¶ [0]_COºI project" xfId="2662"/>
    <cellStyle name="ÄÞ¸¶ [0]_ÇÒºÎ project" xfId="738"/>
    <cellStyle name="AÞ¸¶ [0]_COºI project 10" xfId="739"/>
    <cellStyle name="ÄÞ¸¶ [0]_ÇÒºÎ project 10" xfId="2663"/>
    <cellStyle name="AÞ¸¶ [0]_COºI project 11" xfId="2664"/>
    <cellStyle name="ÄÞ¸¶ [0]_ÇÒºÎ project 11" xfId="2665"/>
    <cellStyle name="AÞ¸¶ [0]_COºI project 12" xfId="2666"/>
    <cellStyle name="ÄÞ¸¶ [0]_ÇÒºÎ project 12" xfId="2667"/>
    <cellStyle name="AÞ¸¶ [0]_COºI project 13" xfId="2668"/>
    <cellStyle name="ÄÞ¸¶ [0]_ÇÒºÎ project 13" xfId="2669"/>
    <cellStyle name="AÞ¸¶ [0]_COºI project 14" xfId="2670"/>
    <cellStyle name="ÄÞ¸¶ [0]_ÇÒºÎ project 14" xfId="2671"/>
    <cellStyle name="AÞ¸¶ [0]_COºI project 2" xfId="2672"/>
    <cellStyle name="ÄÞ¸¶ [0]_ÇÒºÎ project 2" xfId="2673"/>
    <cellStyle name="AÞ¸¶ [0]_COºI project 2 2" xfId="2674"/>
    <cellStyle name="ÄÞ¸¶ [0]_ÇÒºÎ project 2 2" xfId="19571"/>
    <cellStyle name="AÞ¸¶ [0]_COºI project 3 2" xfId="2675"/>
    <cellStyle name="ÄÞ¸¶ [0]_ÇÒºÎ project 3 2" xfId="20083"/>
    <cellStyle name="AÞ¸¶ [0]_COºI project 4 2" xfId="2676"/>
    <cellStyle name="ÄÞ¸¶ [0]_ÇÒºÎ project 4 2" xfId="20074"/>
    <cellStyle name="AÞ¸¶ [0]_COºI project 5 2" xfId="2677"/>
    <cellStyle name="ÄÞ¸¶ [0]_ÇÒºÎ project 5 2" xfId="20136"/>
    <cellStyle name="AÞ¸¶ [0]_COºI project 7" xfId="2678"/>
    <cellStyle name="ÄÞ¸¶ [0]_ÇÒºÎ project 7" xfId="2679"/>
    <cellStyle name="AÞ¸¶ [0]_COºI project 8" xfId="2680"/>
    <cellStyle name="ÄÞ¸¶ [0]_ÇÒºÎ project 8" xfId="2681"/>
    <cellStyle name="AÞ¸¶ [0]_COºI project 9" xfId="2682"/>
    <cellStyle name="ÄÞ¸¶ [0]_ÇÒºÎ project 9" xfId="2683"/>
    <cellStyle name="AÞ¸¶ [0]_laroux" xfId="2684"/>
    <cellStyle name="ÄÞ¸¶ [0]_laroux" xfId="740"/>
    <cellStyle name="AÞ¸¶ [0]_laroux 10" xfId="2685"/>
    <cellStyle name="ÄÞ¸¶ [0]_laroux 10" xfId="2686"/>
    <cellStyle name="AÞ¸¶ [0]_laroux 11" xfId="2687"/>
    <cellStyle name="ÄÞ¸¶ [0]_laroux 11" xfId="2688"/>
    <cellStyle name="AÞ¸¶ [0]_laroux 12" xfId="2689"/>
    <cellStyle name="ÄÞ¸¶ [0]_laroux 12" xfId="2690"/>
    <cellStyle name="AÞ¸¶ [0]_laroux 13" xfId="2691"/>
    <cellStyle name="ÄÞ¸¶ [0]_laroux 13" xfId="2692"/>
    <cellStyle name="AÞ¸¶ [0]_laroux 14" xfId="2693"/>
    <cellStyle name="ÄÞ¸¶ [0]_laroux 14" xfId="2694"/>
    <cellStyle name="AÞ¸¶ [0]_laroux 2" xfId="741"/>
    <cellStyle name="ÄÞ¸¶ [0]_laroux 2" xfId="2695"/>
    <cellStyle name="AÞ¸¶ [0]_laroux 2 2" xfId="2696"/>
    <cellStyle name="ÄÞ¸¶ [0]_laroux 2 2" xfId="20113"/>
    <cellStyle name="AÞ¸¶ [0]_laroux 3 2" xfId="2697"/>
    <cellStyle name="ÄÞ¸¶ [0]_laroux 3 2" xfId="20134"/>
    <cellStyle name="AÞ¸¶ [0]_laroux 4 2" xfId="2698"/>
    <cellStyle name="ÄÞ¸¶ [0]_laroux 4 2" xfId="20064"/>
    <cellStyle name="AÞ¸¶ [0]_laroux 5 2" xfId="2699"/>
    <cellStyle name="ÄÞ¸¶ [0]_laroux 5 2" xfId="19739"/>
    <cellStyle name="AÞ¸¶ [0]_laroux 7" xfId="2700"/>
    <cellStyle name="ÄÞ¸¶ [0]_laroux 7" xfId="2701"/>
    <cellStyle name="AÞ¸¶ [0]_laroux 8" xfId="2702"/>
    <cellStyle name="ÄÞ¸¶ [0]_laroux 8" xfId="2703"/>
    <cellStyle name="AÞ¸¶ [0]_laroux 9" xfId="2704"/>
    <cellStyle name="ÄÞ¸¶ [0]_laroux 9" xfId="2705"/>
    <cellStyle name="AÞ¸¶ [0]_laroux_1" xfId="2706"/>
    <cellStyle name="ÄÞ¸¶ [0]_laroux_1" xfId="742"/>
    <cellStyle name="AÞ¸¶ [0]_laroux_2" xfId="743"/>
    <cellStyle name="ÄÞ¸¶ [0]_laroux_2" xfId="744"/>
    <cellStyle name="AÞ¸¶ [0]_laroux_2 10" xfId="745"/>
    <cellStyle name="ÄÞ¸¶ [0]_laroux_2 10" xfId="2707"/>
    <cellStyle name="AÞ¸¶ [0]_laroux_2 11" xfId="2708"/>
    <cellStyle name="ÄÞ¸¶ [0]_laroux_2 11" xfId="2709"/>
    <cellStyle name="AÞ¸¶ [0]_laroux_2 12" xfId="2710"/>
    <cellStyle name="ÄÞ¸¶ [0]_laroux_2 12" xfId="2711"/>
    <cellStyle name="AÞ¸¶ [0]_laroux_2 13" xfId="2712"/>
    <cellStyle name="ÄÞ¸¶ [0]_laroux_2 13" xfId="2713"/>
    <cellStyle name="AÞ¸¶ [0]_laroux_2 14" xfId="2714"/>
    <cellStyle name="ÄÞ¸¶ [0]_laroux_2 14" xfId="2715"/>
    <cellStyle name="AÞ¸¶ [0]_laroux_2 2" xfId="2716"/>
    <cellStyle name="ÄÞ¸¶ [0]_laroux_2 2" xfId="2717"/>
    <cellStyle name="AÞ¸¶ [0]_laroux_2 2 2" xfId="2718"/>
    <cellStyle name="ÄÞ¸¶ [0]_laroux_2 2 2" xfId="19987"/>
    <cellStyle name="AÞ¸¶ [0]_laroux_2 3 2" xfId="2719"/>
    <cellStyle name="ÄÞ¸¶ [0]_laroux_2 3 2" xfId="20144"/>
    <cellStyle name="AÞ¸¶ [0]_laroux_2 4 2" xfId="2720"/>
    <cellStyle name="ÄÞ¸¶ [0]_laroux_2 4 2" xfId="20097"/>
    <cellStyle name="AÞ¸¶ [0]_laroux_2 5 2" xfId="2721"/>
    <cellStyle name="ÄÞ¸¶ [0]_laroux_2 5 2" xfId="19984"/>
    <cellStyle name="AÞ¸¶ [0]_laroux_2 7" xfId="2722"/>
    <cellStyle name="ÄÞ¸¶ [0]_laroux_2 7" xfId="2723"/>
    <cellStyle name="AÞ¸¶ [0]_laroux_2 8" xfId="2724"/>
    <cellStyle name="ÄÞ¸¶ [0]_laroux_2 8" xfId="2725"/>
    <cellStyle name="AÞ¸¶ [0]_laroux_2 9" xfId="2726"/>
    <cellStyle name="ÄÞ¸¶ [0]_laroux_2 9" xfId="2727"/>
    <cellStyle name="AÞ¸¶ [0]_laroux_3" xfId="2728"/>
    <cellStyle name="ÄÞ¸¶ [0]_laroux_3" xfId="746"/>
    <cellStyle name="AÞ¸¶ [0]_MBO_0" xfId="747"/>
    <cellStyle name="ÄÞ¸¶ [0]_MBO_0" xfId="748"/>
    <cellStyle name="AÞ¸¶ [0]_MBO_0 10" xfId="749"/>
    <cellStyle name="ÄÞ¸¶ [0]_MBO_0 10" xfId="2729"/>
    <cellStyle name="AÞ¸¶ [0]_MBO_0 11" xfId="2730"/>
    <cellStyle name="ÄÞ¸¶ [0]_MBO_0 11" xfId="2731"/>
    <cellStyle name="AÞ¸¶ [0]_MBO_0 12" xfId="2732"/>
    <cellStyle name="ÄÞ¸¶ [0]_MBO_0 12" xfId="2733"/>
    <cellStyle name="AÞ¸¶ [0]_MBO_0 13" xfId="2734"/>
    <cellStyle name="ÄÞ¸¶ [0]_MBO_0 13" xfId="2735"/>
    <cellStyle name="AÞ¸¶ [0]_MBO_0 14" xfId="2736"/>
    <cellStyle name="ÄÞ¸¶ [0]_MBO_0 14" xfId="2737"/>
    <cellStyle name="AÞ¸¶ [0]_MBO_0 2" xfId="2738"/>
    <cellStyle name="ÄÞ¸¶ [0]_MBO_0 2" xfId="2739"/>
    <cellStyle name="AÞ¸¶ [0]_MBO_0 2 2" xfId="2740"/>
    <cellStyle name="ÄÞ¸¶ [0]_MBO_0 2 2" xfId="19399"/>
    <cellStyle name="AÞ¸¶ [0]_MBO_0 3 2" xfId="2741"/>
    <cellStyle name="ÄÞ¸¶ [0]_MBO_0 3 2" xfId="20114"/>
    <cellStyle name="AÞ¸¶ [0]_MBO_0 4 2" xfId="2742"/>
    <cellStyle name="ÄÞ¸¶ [0]_MBO_0 4 2" xfId="19912"/>
    <cellStyle name="AÞ¸¶ [0]_MBO_0 5 2" xfId="2743"/>
    <cellStyle name="ÄÞ¸¶ [0]_MBO_0 5 2" xfId="20120"/>
    <cellStyle name="AÞ¸¶ [0]_MBO_0 7" xfId="2744"/>
    <cellStyle name="ÄÞ¸¶ [0]_MBO_0 7" xfId="2745"/>
    <cellStyle name="AÞ¸¶ [0]_MBO_0 8" xfId="2746"/>
    <cellStyle name="ÄÞ¸¶ [0]_MBO_0 8" xfId="2747"/>
    <cellStyle name="AÞ¸¶ [0]_MBO_0 9" xfId="2748"/>
    <cellStyle name="ÄÞ¸¶ [0]_MBO_0 9" xfId="2749"/>
    <cellStyle name="AÞ¸¶ [0]_MBO96_1" xfId="2750"/>
    <cellStyle name="ÄÞ¸¶ [0]_MBO96_1" xfId="750"/>
    <cellStyle name="AÞ¸¶ [0]_MBO96_1 10" xfId="751"/>
    <cellStyle name="ÄÞ¸¶ [0]_MBO96_1 10" xfId="2751"/>
    <cellStyle name="AÞ¸¶ [0]_MBO96_1 11" xfId="2752"/>
    <cellStyle name="ÄÞ¸¶ [0]_MBO96_1 11" xfId="2753"/>
    <cellStyle name="AÞ¸¶ [0]_MBO96_1 12" xfId="2754"/>
    <cellStyle name="ÄÞ¸¶ [0]_MBO96_1 12" xfId="2755"/>
    <cellStyle name="AÞ¸¶ [0]_MBO96_1 13" xfId="2756"/>
    <cellStyle name="ÄÞ¸¶ [0]_MBO96_1 13" xfId="2757"/>
    <cellStyle name="AÞ¸¶ [0]_MBO96_1 14" xfId="2758"/>
    <cellStyle name="ÄÞ¸¶ [0]_MBO96_1 14" xfId="2759"/>
    <cellStyle name="AÞ¸¶ [0]_MBO96_1 2" xfId="2760"/>
    <cellStyle name="ÄÞ¸¶ [0]_MBO96_1 2" xfId="2761"/>
    <cellStyle name="AÞ¸¶ [0]_MBO96_1 2 2" xfId="2762"/>
    <cellStyle name="ÄÞ¸¶ [0]_MBO96_1 2 2" xfId="20072"/>
    <cellStyle name="AÞ¸¶ [0]_MBO96_1 3 2" xfId="2763"/>
    <cellStyle name="ÄÞ¸¶ [0]_MBO96_1 3 2" xfId="20044"/>
    <cellStyle name="AÞ¸¶ [0]_MBO96_1 4 2" xfId="2764"/>
    <cellStyle name="ÄÞ¸¶ [0]_MBO96_1 4 2" xfId="20110"/>
    <cellStyle name="AÞ¸¶ [0]_MBO96_1 5 2" xfId="2765"/>
    <cellStyle name="ÄÞ¸¶ [0]_MBO96_1 5 2" xfId="19857"/>
    <cellStyle name="AÞ¸¶ [0]_MBO96_1 7" xfId="2766"/>
    <cellStyle name="ÄÞ¸¶ [0]_MBO96_1 7" xfId="2767"/>
    <cellStyle name="AÞ¸¶ [0]_MBO96_1 8" xfId="2768"/>
    <cellStyle name="ÄÞ¸¶ [0]_MBO96_1 8" xfId="2769"/>
    <cellStyle name="AÞ¸¶ [0]_MBO96_1 9" xfId="2770"/>
    <cellStyle name="ÄÞ¸¶ [0]_MBO96_1 9" xfId="2771"/>
    <cellStyle name="ÄÞ¸¶_ 2ÆÀÃþº° " xfId="4232"/>
    <cellStyle name="AÞ¸¶_´c¿u¿μCa11¿u (Au¸A´eºn)  " xfId="4233"/>
    <cellStyle name="Äþ¸¶_¸åãâ" xfId="752"/>
    <cellStyle name="AÞ¸¶_±aA¸" xfId="753"/>
    <cellStyle name="Äþ¸¶_090608_업무보고서 개정_복호화(2)" xfId="754"/>
    <cellStyle name="AÞ¸¶_¾ÆA§AU¾÷" xfId="755"/>
    <cellStyle name="ÄÞ¸¶_9711" xfId="4234"/>
    <cellStyle name="AÞ¸¶_9711 (2)_gname (2) (2" xfId="4235"/>
    <cellStyle name="ÄÞ¸¶_97MBO" xfId="756"/>
    <cellStyle name="AÞ¸¶_97MBO (2)" xfId="757"/>
    <cellStyle name="ÄÞ¸¶_97MBO (2)" xfId="758"/>
    <cellStyle name="AÞ¸¶_97MBO (2) 10" xfId="759"/>
    <cellStyle name="ÄÞ¸¶_97MBO (2) 10" xfId="2772"/>
    <cellStyle name="AÞ¸¶_97MBO (2) 11" xfId="2773"/>
    <cellStyle name="ÄÞ¸¶_97MBO (2) 11" xfId="2774"/>
    <cellStyle name="AÞ¸¶_97MBO (2) 12" xfId="2775"/>
    <cellStyle name="ÄÞ¸¶_97MBO (2) 12" xfId="2776"/>
    <cellStyle name="AÞ¸¶_97MBO (2) 13" xfId="2777"/>
    <cellStyle name="ÄÞ¸¶_97MBO (2) 13" xfId="2778"/>
    <cellStyle name="AÞ¸¶_97MBO (2) 14" xfId="2779"/>
    <cellStyle name="ÄÞ¸¶_97MBO (2) 14" xfId="2780"/>
    <cellStyle name="AÞ¸¶_97MBO (2) 2" xfId="2781"/>
    <cellStyle name="ÄÞ¸¶_97MBO (2) 2" xfId="2782"/>
    <cellStyle name="AÞ¸¶_97MBO (2) 2 2" xfId="2783"/>
    <cellStyle name="ÄÞ¸¶_97MBO (2) 2 2" xfId="20252"/>
    <cellStyle name="AÞ¸¶_97MBO (2) 3 2" xfId="2784"/>
    <cellStyle name="ÄÞ¸¶_97MBO (2) 3 2" xfId="19993"/>
    <cellStyle name="AÞ¸¶_97MBO (2) 4 2" xfId="2785"/>
    <cellStyle name="ÄÞ¸¶_97MBO (2) 4 2" xfId="20251"/>
    <cellStyle name="AÞ¸¶_97MBO (2) 5 2" xfId="2786"/>
    <cellStyle name="ÄÞ¸¶_97MBO (2) 5 2" xfId="20049"/>
    <cellStyle name="AÞ¸¶_97MBO (2) 7" xfId="2787"/>
    <cellStyle name="ÄÞ¸¶_97MBO (2) 7" xfId="2788"/>
    <cellStyle name="AÞ¸¶_97MBO (2) 8" xfId="2789"/>
    <cellStyle name="ÄÞ¸¶_97MBO (2) 8" xfId="2790"/>
    <cellStyle name="AÞ¸¶_97MBO (2) 9" xfId="2791"/>
    <cellStyle name="ÄÞ¸¶_97MBO (2) 9" xfId="2792"/>
    <cellStyle name="AÞ¸¶_A|Aa¿e" xfId="2793"/>
    <cellStyle name="ÄÞ¸¶_Á¦Ãâ¿ë" xfId="760"/>
    <cellStyle name="AÞ¸¶_Ao±C Project" xfId="761"/>
    <cellStyle name="ÄÞ¸¶_Áõ±Ç Project" xfId="762"/>
    <cellStyle name="AÞ¸¶_Ao±C Project 10" xfId="763"/>
    <cellStyle name="ÄÞ¸¶_Áõ±Ç Project 10" xfId="2794"/>
    <cellStyle name="AÞ¸¶_Ao±C Project 11" xfId="2795"/>
    <cellStyle name="ÄÞ¸¶_Áõ±Ç Project 11" xfId="2796"/>
    <cellStyle name="AÞ¸¶_Ao±C Project 12" xfId="2797"/>
    <cellStyle name="ÄÞ¸¶_Áõ±Ç Project 12" xfId="2798"/>
    <cellStyle name="AÞ¸¶_Ao±C Project 13" xfId="2799"/>
    <cellStyle name="ÄÞ¸¶_Áõ±Ç Project 13" xfId="2800"/>
    <cellStyle name="AÞ¸¶_Ao±C Project 14" xfId="2801"/>
    <cellStyle name="ÄÞ¸¶_Áõ±Ç Project 14" xfId="2802"/>
    <cellStyle name="AÞ¸¶_Ao±C Project 2" xfId="2803"/>
    <cellStyle name="ÄÞ¸¶_Áõ±Ç Project 2" xfId="2804"/>
    <cellStyle name="AÞ¸¶_Ao±C Project 2 2" xfId="2805"/>
    <cellStyle name="ÄÞ¸¶_Áõ±Ç Project 2 2" xfId="20250"/>
    <cellStyle name="AÞ¸¶_Ao±C Project 3 2" xfId="2806"/>
    <cellStyle name="ÄÞ¸¶_Áõ±Ç Project 3 2" xfId="19761"/>
    <cellStyle name="AÞ¸¶_Ao±C Project 4 2" xfId="2807"/>
    <cellStyle name="ÄÞ¸¶_Áõ±Ç Project 4 2" xfId="20255"/>
    <cellStyle name="AÞ¸¶_Ao±C Project 5 2" xfId="2808"/>
    <cellStyle name="ÄÞ¸¶_Áõ±Ç Project 5 2" xfId="20214"/>
    <cellStyle name="AÞ¸¶_Ao±C Project 7" xfId="2809"/>
    <cellStyle name="ÄÞ¸¶_Áõ±Ç Project 7" xfId="2810"/>
    <cellStyle name="AÞ¸¶_Ao±C Project 8" xfId="2811"/>
    <cellStyle name="ÄÞ¸¶_Áõ±Ç Project 8" xfId="2812"/>
    <cellStyle name="AÞ¸¶_Ao±C Project 9" xfId="2813"/>
    <cellStyle name="ÄÞ¸¶_Áõ±Ç Project 9" xfId="2814"/>
    <cellStyle name="AÞ¸¶_COºI project" xfId="2815"/>
    <cellStyle name="ÄÞ¸¶_ÇÒºÎ project" xfId="764"/>
    <cellStyle name="AÞ¸¶_COºI project 10" xfId="765"/>
    <cellStyle name="ÄÞ¸¶_ÇÒºÎ project 10" xfId="2816"/>
    <cellStyle name="AÞ¸¶_COºI project 11" xfId="2817"/>
    <cellStyle name="ÄÞ¸¶_ÇÒºÎ project 11" xfId="2818"/>
    <cellStyle name="AÞ¸¶_COºI project 12" xfId="2819"/>
    <cellStyle name="ÄÞ¸¶_ÇÒºÎ project 12" xfId="2820"/>
    <cellStyle name="AÞ¸¶_COºI project 13" xfId="2821"/>
    <cellStyle name="ÄÞ¸¶_ÇÒºÎ project 13" xfId="2822"/>
    <cellStyle name="AÞ¸¶_COºI project 14" xfId="2823"/>
    <cellStyle name="ÄÞ¸¶_ÇÒºÎ project 14" xfId="2824"/>
    <cellStyle name="AÞ¸¶_COºI project 2" xfId="2825"/>
    <cellStyle name="ÄÞ¸¶_ÇÒºÎ project 2" xfId="2826"/>
    <cellStyle name="AÞ¸¶_COºI project 2 2" xfId="2827"/>
    <cellStyle name="ÄÞ¸¶_ÇÒºÎ project 2 2" xfId="19856"/>
    <cellStyle name="AÞ¸¶_COºI project 3 2" xfId="2828"/>
    <cellStyle name="ÄÞ¸¶_ÇÒºÎ project 3 2" xfId="19480"/>
    <cellStyle name="AÞ¸¶_COºI project 4 2" xfId="2829"/>
    <cellStyle name="ÄÞ¸¶_ÇÒºÎ project 4 2" xfId="19425"/>
    <cellStyle name="AÞ¸¶_COºI project 5 2" xfId="2830"/>
    <cellStyle name="ÄÞ¸¶_ÇÒºÎ project 5 2" xfId="20254"/>
    <cellStyle name="AÞ¸¶_COºI project 7" xfId="2831"/>
    <cellStyle name="ÄÞ¸¶_ÇÒºÎ project 7" xfId="2832"/>
    <cellStyle name="AÞ¸¶_COºI project 8" xfId="2833"/>
    <cellStyle name="ÄÞ¸¶_ÇÒºÎ project 8" xfId="2834"/>
    <cellStyle name="AÞ¸¶_COºI project 9" xfId="2835"/>
    <cellStyle name="ÄÞ¸¶_ÇÒºÎ project 9" xfId="2836"/>
    <cellStyle name="AÞ¸¶_gname (2)gna" xfId="4236"/>
    <cellStyle name="ÄÞ¸¶_INQUIRY ¿µ¾÷ÃßÁø " xfId="4237"/>
    <cellStyle name="AÞ¸¶_INQUIRY ¿μ¾÷AßAø " xfId="4238"/>
    <cellStyle name="ÄÞ¸¶_IRS-KRW" xfId="4239"/>
    <cellStyle name="AÞ¸¶_laroux" xfId="2837"/>
    <cellStyle name="ÄÞ¸¶_laroux" xfId="766"/>
    <cellStyle name="AÞ¸¶_laroux 10" xfId="2838"/>
    <cellStyle name="ÄÞ¸¶_laroux 10" xfId="2839"/>
    <cellStyle name="AÞ¸¶_laroux 11" xfId="2840"/>
    <cellStyle name="ÄÞ¸¶_laroux 11" xfId="2841"/>
    <cellStyle name="AÞ¸¶_laroux 12" xfId="2842"/>
    <cellStyle name="ÄÞ¸¶_laroux 12" xfId="2843"/>
    <cellStyle name="AÞ¸¶_laroux 13" xfId="2844"/>
    <cellStyle name="ÄÞ¸¶_laroux 13" xfId="2845"/>
    <cellStyle name="AÞ¸¶_laroux 14" xfId="2846"/>
    <cellStyle name="ÄÞ¸¶_laroux 14" xfId="2847"/>
    <cellStyle name="AÞ¸¶_laroux 2" xfId="767"/>
    <cellStyle name="ÄÞ¸¶_laroux 2" xfId="2848"/>
    <cellStyle name="AÞ¸¶_laroux 2 2" xfId="2849"/>
    <cellStyle name="ÄÞ¸¶_laroux 2 2" xfId="20248"/>
    <cellStyle name="AÞ¸¶_laroux 3 2" xfId="2850"/>
    <cellStyle name="ÄÞ¸¶_laroux 3 2" xfId="20054"/>
    <cellStyle name="AÞ¸¶_laroux 4 2" xfId="2851"/>
    <cellStyle name="ÄÞ¸¶_laroux 4 2" xfId="20246"/>
    <cellStyle name="AÞ¸¶_laroux 5 2" xfId="2852"/>
    <cellStyle name="ÄÞ¸¶_laroux 5 2" xfId="20245"/>
    <cellStyle name="AÞ¸¶_laroux 7" xfId="2853"/>
    <cellStyle name="ÄÞ¸¶_laroux 7" xfId="2854"/>
    <cellStyle name="AÞ¸¶_laroux 8" xfId="2855"/>
    <cellStyle name="ÄÞ¸¶_laroux 8" xfId="2856"/>
    <cellStyle name="AÞ¸¶_laroux 9" xfId="2857"/>
    <cellStyle name="ÄÞ¸¶_laroux 9" xfId="2858"/>
    <cellStyle name="AÞ¸¶_laroux_1" xfId="2859"/>
    <cellStyle name="ÄÞ¸¶_laroux_1" xfId="768"/>
    <cellStyle name="AÞ¸¶_laroux_1 10" xfId="3323"/>
    <cellStyle name="ÄÞ¸¶_laroux_2" xfId="769"/>
    <cellStyle name="AÞ¸¶_laroux_2 10" xfId="770"/>
    <cellStyle name="ÄÞ¸¶_laroux_2 10" xfId="2860"/>
    <cellStyle name="AÞ¸¶_laroux_2 11" xfId="2861"/>
    <cellStyle name="ÄÞ¸¶_laroux_2 11" xfId="2862"/>
    <cellStyle name="AÞ¸¶_laroux_2 12" xfId="2863"/>
    <cellStyle name="ÄÞ¸¶_laroux_2 12" xfId="2864"/>
    <cellStyle name="AÞ¸¶_laroux_2 13" xfId="2865"/>
    <cellStyle name="ÄÞ¸¶_laroux_2 13" xfId="2866"/>
    <cellStyle name="AÞ¸¶_laroux_2 14" xfId="2867"/>
    <cellStyle name="ÄÞ¸¶_laroux_2 14" xfId="2868"/>
    <cellStyle name="AÞ¸¶_laroux_2 15" xfId="10992"/>
    <cellStyle name="ÄÞ¸¶_laroux_2 15" xfId="20221"/>
    <cellStyle name="AÞ¸¶_laroux_2 2" xfId="20220"/>
    <cellStyle name="ÄÞ¸¶_laroux_2 2" xfId="2869"/>
    <cellStyle name="AÞ¸¶_laroux_2 2 2" xfId="2870"/>
    <cellStyle name="ÄÞ¸¶_laroux_2 2 2" xfId="20244"/>
    <cellStyle name="AÞ¸¶_laroux_2 3 2" xfId="2871"/>
    <cellStyle name="ÄÞ¸¶_laroux_2 3 2" xfId="20243"/>
    <cellStyle name="AÞ¸¶_laroux_2 4 2" xfId="2872"/>
    <cellStyle name="ÄÞ¸¶_laroux_2 4 2" xfId="20229"/>
    <cellStyle name="AÞ¸¶_laroux_2 5 2" xfId="2873"/>
    <cellStyle name="ÄÞ¸¶_laroux_2 5 2" xfId="20085"/>
    <cellStyle name="AÞ¸¶_laroux_2 7" xfId="2874"/>
    <cellStyle name="ÄÞ¸¶_laroux_2 7" xfId="2875"/>
    <cellStyle name="AÞ¸¶_laroux_2 8" xfId="2876"/>
    <cellStyle name="ÄÞ¸¶_laroux_2 8" xfId="2877"/>
    <cellStyle name="AÞ¸¶_laroux_2 9" xfId="2878"/>
    <cellStyle name="ÄÞ¸¶_laroux_2 9" xfId="2879"/>
    <cellStyle name="AÞ¸¶_laroux_3" xfId="2880"/>
    <cellStyle name="ÄÞ¸¶_laroux_3" xfId="771"/>
    <cellStyle name="AÞ¸¶_laroux_4" xfId="772"/>
    <cellStyle name="ÄÞ¸¶_laroux_4" xfId="773"/>
    <cellStyle name="AÞ¸¶_MBO_0" xfId="774"/>
    <cellStyle name="ÄÞ¸¶_MBO_0" xfId="775"/>
    <cellStyle name="AÞ¸¶_MBO_0 10" xfId="776"/>
    <cellStyle name="ÄÞ¸¶_MBO_0 10" xfId="2881"/>
    <cellStyle name="AÞ¸¶_MBO_0 11" xfId="2882"/>
    <cellStyle name="ÄÞ¸¶_MBO_0 11" xfId="2883"/>
    <cellStyle name="AÞ¸¶_MBO_0 12" xfId="2884"/>
    <cellStyle name="ÄÞ¸¶_MBO_0 12" xfId="2885"/>
    <cellStyle name="AÞ¸¶_MBO_0 13" xfId="2886"/>
    <cellStyle name="ÄÞ¸¶_MBO_0 13" xfId="2887"/>
    <cellStyle name="AÞ¸¶_MBO_0 14" xfId="2888"/>
    <cellStyle name="ÄÞ¸¶_MBO_0 14" xfId="2889"/>
    <cellStyle name="AÞ¸¶_MBO_0 2" xfId="2890"/>
    <cellStyle name="ÄÞ¸¶_MBO_0 2" xfId="2891"/>
    <cellStyle name="AÞ¸¶_MBO_0 2 2" xfId="2892"/>
    <cellStyle name="ÄÞ¸¶_MBO_0 2 2" xfId="20209"/>
    <cellStyle name="AÞ¸¶_MBO_0 3 2" xfId="2893"/>
    <cellStyle name="ÄÞ¸¶_MBO_0 3 2" xfId="20141"/>
    <cellStyle name="AÞ¸¶_MBO_0 4 2" xfId="2894"/>
    <cellStyle name="ÄÞ¸¶_MBO_0 4 2" xfId="20242"/>
    <cellStyle name="AÞ¸¶_MBO_0 5 2" xfId="2895"/>
    <cellStyle name="ÄÞ¸¶_MBO_0 5 2" xfId="20138"/>
    <cellStyle name="AÞ¸¶_MBO_0 7" xfId="2896"/>
    <cellStyle name="ÄÞ¸¶_MBO_0 7" xfId="2897"/>
    <cellStyle name="AÞ¸¶_MBO_0 8" xfId="2898"/>
    <cellStyle name="ÄÞ¸¶_MBO_0 8" xfId="2899"/>
    <cellStyle name="AÞ¸¶_MBO_0 9" xfId="2900"/>
    <cellStyle name="ÄÞ¸¶_MBO_0 9" xfId="2901"/>
    <cellStyle name="AÞ¸¶_MBO96_1" xfId="2902"/>
    <cellStyle name="ÄÞ¸¶_MBO96_1" xfId="777"/>
    <cellStyle name="AÞ¸¶_MBO96_1 10" xfId="778"/>
    <cellStyle name="ÄÞ¸¶_MBO96_1 10" xfId="2903"/>
    <cellStyle name="AÞ¸¶_MBO96_1 11" xfId="2904"/>
    <cellStyle name="ÄÞ¸¶_MBO96_1 11" xfId="2905"/>
    <cellStyle name="AÞ¸¶_MBO96_1 12" xfId="2906"/>
    <cellStyle name="ÄÞ¸¶_MBO96_1 12" xfId="2907"/>
    <cellStyle name="AÞ¸¶_MBO96_1 13" xfId="2908"/>
    <cellStyle name="ÄÞ¸¶_MBO96_1 13" xfId="2909"/>
    <cellStyle name="AÞ¸¶_MBO96_1 14" xfId="2910"/>
    <cellStyle name="ÄÞ¸¶_MBO96_1 14" xfId="2911"/>
    <cellStyle name="AÞ¸¶_MBO96_1 2" xfId="2912"/>
    <cellStyle name="ÄÞ¸¶_MBO96_1 2" xfId="2913"/>
    <cellStyle name="AÞ¸¶_MBO96_1 2 2" xfId="2914"/>
    <cellStyle name="ÄÞ¸¶_MBO96_1 2 2" xfId="20230"/>
    <cellStyle name="AÞ¸¶_MBO96_1 3 2" xfId="2915"/>
    <cellStyle name="ÄÞ¸¶_MBO96_1 3 2" xfId="20039"/>
    <cellStyle name="AÞ¸¶_MBO96_1 4 2" xfId="2916"/>
    <cellStyle name="ÄÞ¸¶_MBO96_1 4 2" xfId="20231"/>
    <cellStyle name="AÞ¸¶_MBO96_1 5 2" xfId="2917"/>
    <cellStyle name="ÄÞ¸¶_MBO96_1 5 2" xfId="19999"/>
    <cellStyle name="AÞ¸¶_MBO96_1 7" xfId="2918"/>
    <cellStyle name="ÄÞ¸¶_MBO96_1 7" xfId="2919"/>
    <cellStyle name="AÞ¸¶_MBO96_1 8" xfId="2920"/>
    <cellStyle name="ÄÞ¸¶_MBO96_1 8" xfId="2921"/>
    <cellStyle name="AÞ¸¶_MBO96_1 9" xfId="2922"/>
    <cellStyle name="ÄÞ¸¶_MBO96_1 9" xfId="2923"/>
    <cellStyle name="_x0001_b" xfId="4240"/>
    <cellStyle name="Bad" xfId="2924"/>
    <cellStyle name="Bad 2" xfId="4241"/>
    <cellStyle name="Blank [$]" xfId="4242"/>
    <cellStyle name="Blank [%]" xfId="4243"/>
    <cellStyle name="Blank [,]" xfId="4244"/>
    <cellStyle name="Blank [1$]" xfId="4245"/>
    <cellStyle name="Blank [1%]" xfId="4246"/>
    <cellStyle name="Blank [1,]" xfId="4247"/>
    <cellStyle name="Blank [2$]" xfId="4248"/>
    <cellStyle name="Blank [2%]" xfId="4249"/>
    <cellStyle name="Blank [2,]" xfId="4250"/>
    <cellStyle name="Blank [3$]" xfId="4251"/>
    <cellStyle name="Blank [3%]" xfId="4252"/>
    <cellStyle name="Blank [3,]" xfId="4253"/>
    <cellStyle name="Blank [D-M-Y]" xfId="4254"/>
    <cellStyle name="Blank [K,]" xfId="4255"/>
    <cellStyle name="Blue" xfId="4256"/>
    <cellStyle name="blue$00" xfId="779"/>
    <cellStyle name="Bold/Border" xfId="4257"/>
    <cellStyle name="British Pound" xfId="780"/>
    <cellStyle name="British Pound 2" xfId="10013"/>
    <cellStyle name="British Pound 3" xfId="5245"/>
    <cellStyle name="Bullet" xfId="4258"/>
    <cellStyle name="C¡?A¨ª_¡¾????Ubal" xfId="781"/>
    <cellStyle name="C¡ÍA¨ª_¡¾©ö¢¯Ubal" xfId="782"/>
    <cellStyle name="C¡IA¨ª_¡ic¨u¡A¨￢I¨￢¡Æ AN¡Æe " xfId="4259"/>
    <cellStyle name="C￠RIA¡§¨￡_#1,2" xfId="4260"/>
    <cellStyle name="Ç¥áø" xfId="783"/>
    <cellStyle name="C￥AØ_  FAB AIA¤  " xfId="4261"/>
    <cellStyle name="Ç¥ÁØ_´Þ¼º¹æ¾È" xfId="4262"/>
    <cellStyle name="C￥AØ_¸AAa.¼OAI " xfId="3255"/>
    <cellStyle name="Ç¥ÁØ_¿µ¾÷ÇöÈ² " xfId="4263"/>
    <cellStyle name="C￥AØ_¿ø°¡Aoa" xfId="4264"/>
    <cellStyle name="Ç¥ÁØ_±×·¡ÇÁ" xfId="2925"/>
    <cellStyle name="C￥AØ_±¹¿UPL" xfId="784"/>
    <cellStyle name="Ç¥ÁØ_±¹¿ÜPL" xfId="785"/>
    <cellStyle name="C￥AØ_±¹¿UPL 10" xfId="4863"/>
    <cellStyle name="Ç¥ÁØ_±¹¿ÜPL 10" xfId="5512"/>
    <cellStyle name="C￥AØ_±¹¿UPL 11" xfId="5521"/>
    <cellStyle name="Ç¥ÁØ_±¹¿ÜPL 11" xfId="5431"/>
    <cellStyle name="C￥AØ_±¹¿UPL 12" xfId="5163"/>
    <cellStyle name="Ç¥ÁØ_±¹¿ÜPL 12" xfId="5531"/>
    <cellStyle name="C￥AØ_±¹¿UPL 13" xfId="3512"/>
    <cellStyle name="Ç¥ÁØ_±¹¿ÜPL 13" xfId="5463"/>
    <cellStyle name="C￥AØ_±¹¿UPL 14" xfId="5566"/>
    <cellStyle name="Ç¥ÁØ_±¹¿ÜPL 14" xfId="4898"/>
    <cellStyle name="C￥AØ_±¹¿UPL 15" xfId="5276"/>
    <cellStyle name="Ç¥ÁØ_±¹¿ÜPL 15" xfId="5275"/>
    <cellStyle name="C￥AØ_±¹¿UPL 16" xfId="4972"/>
    <cellStyle name="Ç¥ÁØ_±¹¿ÜPL 16" xfId="4952"/>
    <cellStyle name="C￥AØ_±¹¿UPL 17" xfId="4636"/>
    <cellStyle name="Ç¥ÁØ_±¹¿ÜPL 17" xfId="5193"/>
    <cellStyle name="C￥AØ_±¹¿UPL 18" xfId="4966"/>
    <cellStyle name="Ç¥ÁØ_±¹¿ÜPL 18" xfId="5612"/>
    <cellStyle name="C￥AØ_±¹¿UPL 19" xfId="4961"/>
    <cellStyle name="Ç¥ÁØ_±¹¿ÜPL 19" xfId="5308"/>
    <cellStyle name="C￥AØ_±¹¿UPL 2" xfId="4502"/>
    <cellStyle name="Ç¥ÁØ_±¹¿ÜPL 2" xfId="4503"/>
    <cellStyle name="C￥AØ_±¹¿UPL 20" xfId="4728"/>
    <cellStyle name="Ç¥ÁØ_±¹¿ÜPL 20" xfId="4613"/>
    <cellStyle name="C￥AØ_±¹¿UPL 21" xfId="5085"/>
    <cellStyle name="Ç¥ÁØ_±¹¿ÜPL 21" xfId="5323"/>
    <cellStyle name="C￥AØ_±¹¿UPL 22" xfId="4969"/>
    <cellStyle name="Ç¥ÁØ_±¹¿ÜPL 22" xfId="4918"/>
    <cellStyle name="C￥AØ_±¹¿UPL 23" xfId="4724"/>
    <cellStyle name="Ç¥ÁØ_±¹¿ÜPL 23" xfId="4729"/>
    <cellStyle name="C￥AØ_±¹¿UPL 24" xfId="4709"/>
    <cellStyle name="Ç¥ÁØ_±¹¿ÜPL 24" xfId="5817"/>
    <cellStyle name="C￥AØ_±¹¿UPL 25" xfId="5198"/>
    <cellStyle name="Ç¥ÁØ_±¹¿ÜPL 25" xfId="5846"/>
    <cellStyle name="C￥AØ_±¹¿UPL 26" xfId="5255"/>
    <cellStyle name="Ç¥ÁØ_±¹¿ÜPL 26" xfId="5858"/>
    <cellStyle name="C￥AØ_±¹¿UPL 27" xfId="3287"/>
    <cellStyle name="Ç¥ÁØ_±¹¿ÜPL 27" xfId="5871"/>
    <cellStyle name="C￥AØ_±¹¿UPL 28" xfId="5883"/>
    <cellStyle name="Ç¥ÁØ_±¹¿ÜPL 28" xfId="5246"/>
    <cellStyle name="C￥AØ_±¹¿UPL 29" xfId="5736"/>
    <cellStyle name="Ç¥ÁØ_±¹¿ÜPL 29" xfId="5312"/>
    <cellStyle name="C￥AØ_±¹¿UPL 3" xfId="3256"/>
    <cellStyle name="Ç¥ÁØ_±¹¿ÜPL 3" xfId="3257"/>
    <cellStyle name="C￥AØ_±¹¿UPL 30" xfId="4691"/>
    <cellStyle name="Ç¥ÁØ_±¹¿ÜPL 30" xfId="5102"/>
    <cellStyle name="C￥AØ_±¹¿UPL 31" xfId="5130"/>
    <cellStyle name="Ç¥ÁØ_±¹¿ÜPL 31" xfId="5669"/>
    <cellStyle name="C￥AØ_±¹¿UPL 32" xfId="5664"/>
    <cellStyle name="Ç¥ÁØ_±¹¿ÜPL 32" xfId="5076"/>
    <cellStyle name="C￥AØ_±¹¿UPL 33" xfId="5933"/>
    <cellStyle name="Ç¥ÁØ_±¹¿ÜPL 33" xfId="4798"/>
    <cellStyle name="C￥AØ_±¹¿UPL 34" xfId="5943"/>
    <cellStyle name="Ç¥ÁØ_±¹¿ÜPL 34" xfId="5646"/>
    <cellStyle name="C￥AØ_±¹¿UPL 35" xfId="4134"/>
    <cellStyle name="Ç¥ÁØ_±¹¿ÜPL 35" xfId="4824"/>
    <cellStyle name="C￥AØ_±¹¿UPL 36" xfId="4871"/>
    <cellStyle name="Ç¥ÁØ_±¹¿ÜPL 36" xfId="5884"/>
    <cellStyle name="C￥AØ_±¹¿UPL 37" xfId="5448"/>
    <cellStyle name="Ç¥ÁØ_±¹¿ÜPL 37" xfId="5974"/>
    <cellStyle name="C￥AØ_±¹¿UPL 38" xfId="5179"/>
    <cellStyle name="Ç¥ÁØ_±¹¿ÜPL 38" xfId="5985"/>
    <cellStyle name="C￥AØ_±¹¿UPL 39" xfId="3267"/>
    <cellStyle name="Ç¥ÁØ_±¹¿ÜPL 39" xfId="5992"/>
    <cellStyle name="C￥AØ_±¹¿UPL 4" xfId="4331"/>
    <cellStyle name="Ç¥ÁØ_±¹¿ÜPL 4" xfId="3273"/>
    <cellStyle name="C￥AØ_±¹¿UPL 40" xfId="5751"/>
    <cellStyle name="Ç¥ÁØ_±¹¿ÜPL 40" xfId="6002"/>
    <cellStyle name="C￥AØ_±¹¿UPL 41" xfId="19387"/>
    <cellStyle name="Ç¥ÁØ_±¹¿ÜPL 41" xfId="19393"/>
    <cellStyle name="C￥AØ_±¹¿UPL 42" xfId="19722"/>
    <cellStyle name="Ç¥ÁØ_±¹¿ÜPL 42" xfId="20046"/>
    <cellStyle name="C￥AØ_±¹¿UPL 43" xfId="19973"/>
    <cellStyle name="Ç¥ÁØ_±¹¿ÜPL 43" xfId="19664"/>
    <cellStyle name="C￥AØ_±¹¿UPL 44" xfId="19846"/>
    <cellStyle name="Ç¥ÁØ_±¹¿ÜPL 44" xfId="19730"/>
    <cellStyle name="C￥AØ_±¹¿UPL 45" xfId="19966"/>
    <cellStyle name="Ç¥ÁØ_±¹¿ÜPL 45" xfId="19674"/>
    <cellStyle name="C￥AØ_±¹¿UPL 46" xfId="20052"/>
    <cellStyle name="Ç¥ÁØ_±¹¿ÜPL 46" xfId="19627"/>
    <cellStyle name="C￥AØ_±¹¿UPL 47" xfId="19752"/>
    <cellStyle name="Ç¥ÁØ_±¹¿ÜPL 47" xfId="20127"/>
    <cellStyle name="C￥AØ_±¹¿UPL 48" xfId="20011"/>
    <cellStyle name="Ç¥ÁØ_±¹¿ÜPL 48" xfId="20130"/>
    <cellStyle name="C￥AØ_±¹¿UPL 49" xfId="20123"/>
    <cellStyle name="Ç¥ÁØ_±¹¿ÜPL 49" xfId="19899"/>
    <cellStyle name="C￥AØ_±¹¿UPL 5" xfId="4600"/>
    <cellStyle name="Ç¥ÁØ_±¹¿ÜPL 5" xfId="4599"/>
    <cellStyle name="C￥AØ_±¹¿UPL 50" xfId="20102"/>
    <cellStyle name="Ç¥ÁØ_±¹¿ÜPL 50" xfId="20105"/>
    <cellStyle name="C￥AØ_±¹¿UPL 51" xfId="20082"/>
    <cellStyle name="Ç¥ÁØ_±¹¿ÜPL 51" xfId="19485"/>
    <cellStyle name="C￥AØ_±¹¿UPL 6" xfId="5106"/>
    <cellStyle name="Ç¥ÁØ_±¹¿ÜPL 6" xfId="5107"/>
    <cellStyle name="C￥AØ_±¹¿UPL 7" xfId="5114"/>
    <cellStyle name="Ç¥ÁØ_±¹¿ÜPL 7" xfId="5044"/>
    <cellStyle name="C￥AØ_±¹¿UPL 8" xfId="4748"/>
    <cellStyle name="Ç¥ÁØ_±¹¿ÜPL 8" xfId="4749"/>
    <cellStyle name="C￥AØ_±¹¿UPL 9" xfId="5319"/>
    <cellStyle name="Ç¥ÁØ_±¹¿ÜPL 9" xfId="4758"/>
    <cellStyle name="C￥AØ_≫c¾÷ºIº° AN°e " xfId="4266"/>
    <cellStyle name="Ç¥ÁØ_0N-HANDLING " xfId="4267"/>
    <cellStyle name="C￥AØ_¼±AoAc°i_1_³≫ºI°eE¹´e AßA¤A÷AI " xfId="4268"/>
    <cellStyle name="Ç¥ÁØ_³ó½É»ç¿Á" xfId="4269"/>
    <cellStyle name="C￥AØ_³o½E≫c¿A" xfId="4270"/>
    <cellStyle name="Ç¥ÁØ_5-1±¤°í " xfId="4271"/>
    <cellStyle name="C￥AØ_5-1±¤°i _6RCB1 " xfId="4272"/>
    <cellStyle name="Ç¥ÁØ_96_5¹é°îºñ¿ë" xfId="786"/>
    <cellStyle name="C￥AØ_9711 (2))g" xfId="4273"/>
    <cellStyle name="Ç¥ÁØ_9711 (2)_1" xfId="4274"/>
    <cellStyle name="C￥AØ_9711 (2)_1_gname (2)2)" xfId="4275"/>
    <cellStyle name="Ç¥ÁØ_9711 (2)_1_ssufx09_sh" xfId="4276"/>
    <cellStyle name="C￥AØ_9711 (2)_1na" xfId="4277"/>
    <cellStyle name="Ç¥ÁØ_9711 (2)_hw" xfId="4278"/>
    <cellStyle name="C￥AØ_9711e " xfId="4279"/>
    <cellStyle name="Ç¥ÁØ_Á¦Ãâ¿ë" xfId="787"/>
    <cellStyle name="C￥AØ_CoAo¹yAI °A¾×¿ⓒ½A " xfId="4280"/>
    <cellStyle name="Ç¥ÁØ_gname (2)" xfId="4281"/>
    <cellStyle name="C￥AØ_gname (2)gn" xfId="4282"/>
    <cellStyle name="Ç¥ÁØ_IRS-KRW" xfId="4283"/>
    <cellStyle name="C￥AØ_laroux" xfId="788"/>
    <cellStyle name="Ç¥ÁØ_laroux" xfId="789"/>
    <cellStyle name="C￥AØ_laroux 10" xfId="790"/>
    <cellStyle name="Ç¥ÁØ_laroux 10" xfId="2926"/>
    <cellStyle name="C￥AØ_laroux 11" xfId="2927"/>
    <cellStyle name="Ç¥ÁØ_laroux 11" xfId="2928"/>
    <cellStyle name="C￥AØ_laroux 12" xfId="2929"/>
    <cellStyle name="Ç¥ÁØ_laroux 12" xfId="2930"/>
    <cellStyle name="C￥AØ_laroux 13" xfId="2931"/>
    <cellStyle name="Ç¥ÁØ_laroux 13" xfId="2932"/>
    <cellStyle name="C￥AØ_laroux 14" xfId="2933"/>
    <cellStyle name="Ç¥ÁØ_laroux 14" xfId="2934"/>
    <cellStyle name="C￥AØ_laroux 2" xfId="2935"/>
    <cellStyle name="Ç¥ÁØ_laroux 2" xfId="2936"/>
    <cellStyle name="C￥AØ_laroux 2 2" xfId="2937"/>
    <cellStyle name="Ç¥ÁØ_laroux 2 2" xfId="19420"/>
    <cellStyle name="C￥AØ_laroux 3 2" xfId="2938"/>
    <cellStyle name="Ç¥ÁØ_laroux 3 2" xfId="20241"/>
    <cellStyle name="C￥AØ_laroux 4 2" xfId="2939"/>
    <cellStyle name="Ç¥ÁØ_laroux 4 2" xfId="20022"/>
    <cellStyle name="C￥AØ_laroux 5 2" xfId="2940"/>
    <cellStyle name="Ç¥ÁØ_laroux 5 2" xfId="19446"/>
    <cellStyle name="C￥AØ_laroux 7" xfId="2941"/>
    <cellStyle name="Ç¥ÁØ_laroux 7" xfId="2942"/>
    <cellStyle name="C￥AØ_laroux 8" xfId="2943"/>
    <cellStyle name="Ç¥ÁØ_laroux 8" xfId="2944"/>
    <cellStyle name="C￥AØ_laroux 9" xfId="2945"/>
    <cellStyle name="Ç¥ÁØ_laroux 9" xfId="2946"/>
    <cellStyle name="C￥AØ_laroux_1" xfId="2947"/>
    <cellStyle name="Ç¥ÁØ_laroux_1" xfId="791"/>
    <cellStyle name="C￥AØ_laroux_1 10" xfId="5013"/>
    <cellStyle name="Ç¥ÁØ_laroux_1 10" xfId="5359"/>
    <cellStyle name="C￥AØ_laroux_1 100" xfId="19444"/>
    <cellStyle name="Ç¥ÁØ_laroux_1 100" xfId="19443"/>
    <cellStyle name="C￥AØ_laroux_1 101" xfId="19643"/>
    <cellStyle name="Ç¥ÁØ_laroux_1 101" xfId="19644"/>
    <cellStyle name="C￥AØ_laroux_1 102" xfId="19682"/>
    <cellStyle name="Ç¥ÁØ_laroux_1 102" xfId="19718"/>
    <cellStyle name="C￥AØ_laroux_1 103" xfId="19608"/>
    <cellStyle name="Ç¥ÁØ_laroux_1 103" xfId="19540"/>
    <cellStyle name="C￥AØ_laroux_1 104" xfId="19773"/>
    <cellStyle name="Ç¥ÁØ_laroux_1 104" xfId="19747"/>
    <cellStyle name="C￥AØ_laroux_1 105" xfId="19757"/>
    <cellStyle name="Ç¥ÁØ_laroux_1 105" xfId="19611"/>
    <cellStyle name="C￥AØ_laroux_1 106" xfId="19613"/>
    <cellStyle name="Ç¥ÁØ_laroux_1 106" xfId="19403"/>
    <cellStyle name="C￥AØ_laroux_1 107" xfId="19432"/>
    <cellStyle name="Ç¥ÁØ_laroux_1 107" xfId="19742"/>
    <cellStyle name="C￥AØ_laroux_1 108" xfId="19719"/>
    <cellStyle name="Ç¥ÁØ_laroux_1 108" xfId="19683"/>
    <cellStyle name="C￥AØ_laroux_1 109" xfId="19464"/>
    <cellStyle name="Ç¥ÁØ_laroux_1 109" xfId="19520"/>
    <cellStyle name="C￥AØ_laroux_1 11" xfId="4957"/>
    <cellStyle name="Ç¥ÁØ_laroux_1 11" xfId="4718"/>
    <cellStyle name="C￥AØ_laroux_1 110" xfId="19720"/>
    <cellStyle name="Ç¥ÁØ_laroux_1 110" xfId="19392"/>
    <cellStyle name="C￥AØ_laroux_1 111" xfId="19786"/>
    <cellStyle name="Ç¥ÁØ_laroux_1 111" xfId="19755"/>
    <cellStyle name="C￥AØ_laroux_1 112" xfId="19666"/>
    <cellStyle name="Ç¥ÁØ_laroux_1 112" xfId="19395"/>
    <cellStyle name="C￥AØ_laroux_1 113" xfId="19584"/>
    <cellStyle name="Ç¥ÁØ_laroux_1 113" xfId="19829"/>
    <cellStyle name="C￥AØ_laroux_1 114" xfId="19378"/>
    <cellStyle name="Ç¥ÁØ_laroux_1 114" xfId="19828"/>
    <cellStyle name="C￥AØ_laroux_1 115" xfId="19789"/>
    <cellStyle name="Ç¥ÁØ_laroux_1 115" xfId="19460"/>
    <cellStyle name="C￥AØ_laroux_1 116" xfId="19863"/>
    <cellStyle name="Ç¥ÁØ_laroux_1 116" xfId="19864"/>
    <cellStyle name="C￥AØ_laroux_1 117" xfId="19535"/>
    <cellStyle name="Ç¥ÁØ_laroux_1 117" xfId="19678"/>
    <cellStyle name="C￥AØ_laroux_1 118" xfId="19950"/>
    <cellStyle name="Ç¥ÁØ_laroux_1 118" xfId="19913"/>
    <cellStyle name="C￥AØ_laroux_1 119" xfId="19656"/>
    <cellStyle name="Ç¥ÁØ_laroux_1 119" xfId="19652"/>
    <cellStyle name="C￥AØ_laroux_1 12" xfId="4687"/>
    <cellStyle name="Ç¥ÁØ_laroux_1 12" xfId="5329"/>
    <cellStyle name="C￥AØ_laroux_1 120" xfId="19375"/>
    <cellStyle name="Ç¥ÁØ_laroux_1 120" xfId="19955"/>
    <cellStyle name="C￥AØ_laroux_1 121" xfId="19822"/>
    <cellStyle name="Ç¥ÁØ_laroux_1 121" xfId="19400"/>
    <cellStyle name="C￥AØ_laroux_1 122" xfId="19941"/>
    <cellStyle name="Ç¥ÁØ_laroux_1 122" xfId="19929"/>
    <cellStyle name="C￥AØ_laroux_1 123" xfId="19411"/>
    <cellStyle name="Ç¥ÁØ_laroux_1 123" xfId="19591"/>
    <cellStyle name="C￥AØ_laroux_1 124" xfId="19827"/>
    <cellStyle name="Ç¥ÁØ_laroux_1 124" xfId="19804"/>
    <cellStyle name="C￥AØ_laroux_1 125" xfId="19499"/>
    <cellStyle name="Ç¥ÁØ_laroux_1 125" xfId="19854"/>
    <cellStyle name="C￥AØ_laroux_1 126" xfId="19940"/>
    <cellStyle name="Ç¥ÁØ_laroux_1 126" xfId="19881"/>
    <cellStyle name="C￥AØ_laroux_1 127" xfId="19919"/>
    <cellStyle name="Ç¥ÁØ_laroux_1 127" xfId="19965"/>
    <cellStyle name="C￥AØ_laroux_1 128" xfId="19429"/>
    <cellStyle name="Ç¥ÁØ_laroux_1 128" xfId="19942"/>
    <cellStyle name="C￥AØ_laroux_1 129" xfId="19870"/>
    <cellStyle name="Ç¥ÁØ_laroux_1 129" xfId="19821"/>
    <cellStyle name="C￥AØ_laroux_1 13" xfId="5453"/>
    <cellStyle name="Ç¥ÁØ_laroux_1 13" xfId="5251"/>
    <cellStyle name="C￥AØ_laroux_1 130" xfId="19389"/>
    <cellStyle name="Ç¥ÁØ_laroux_1 130" xfId="19892"/>
    <cellStyle name="C￥AØ_laroux_1 131" xfId="19748"/>
    <cellStyle name="Ç¥ÁØ_laroux_1 131" xfId="19825"/>
    <cellStyle name="C￥AØ_laroux_1 132" xfId="19928"/>
    <cellStyle name="Ç¥ÁØ_laroux_1 132" xfId="19905"/>
    <cellStyle name="C￥AØ_laroux_1 133" xfId="19415"/>
    <cellStyle name="Ç¥ÁØ_laroux_1 133" xfId="19570"/>
    <cellStyle name="C￥AØ_laroux_1 134" xfId="19972"/>
    <cellStyle name="Ç¥ÁØ_laroux_1 134" xfId="19767"/>
    <cellStyle name="C￥AØ_laroux_1 135" xfId="19991"/>
    <cellStyle name="Ç¥ÁØ_laroux_1 135" xfId="19800"/>
    <cellStyle name="C￥AØ_laroux_1 136" xfId="19543"/>
    <cellStyle name="Ç¥ÁØ_laroux_1 136" xfId="19894"/>
    <cellStyle name="C￥AØ_laroux_1 137" xfId="19758"/>
    <cellStyle name="Ç¥ÁØ_laroux_1 137" xfId="20000"/>
    <cellStyle name="C￥AØ_laroux_1 138" xfId="19801"/>
    <cellStyle name="Ç¥ÁØ_laroux_1 138" xfId="19977"/>
    <cellStyle name="C￥AØ_laroux_1 139" xfId="19781"/>
    <cellStyle name="Ç¥ÁØ_laroux_1 139" xfId="19617"/>
    <cellStyle name="C￥AØ_laroux_1 14" xfId="5129"/>
    <cellStyle name="Ç¥ÁØ_laroux_1 14" xfId="5045"/>
    <cellStyle name="C￥AØ_laroux_1 140" xfId="19713"/>
    <cellStyle name="Ç¥ÁØ_laroux_1 140" xfId="20023"/>
    <cellStyle name="C￥AØ_laroux_1 141" xfId="19926"/>
    <cellStyle name="Ç¥ÁØ_laroux_1 141" xfId="20028"/>
    <cellStyle name="C￥AØ_laroux_1 142" xfId="19575"/>
    <cellStyle name="Ç¥ÁØ_laroux_1 142" xfId="20032"/>
    <cellStyle name="C￥AØ_laroux_1 143" xfId="19409"/>
    <cellStyle name="Ç¥ÁØ_laroux_1 143" xfId="20035"/>
    <cellStyle name="C￥AØ_laroux_1 144" xfId="19551"/>
    <cellStyle name="Ç¥ÁØ_laroux_1 144" xfId="20037"/>
    <cellStyle name="C￥AØ_laroux_1 145" xfId="19949"/>
    <cellStyle name="Ç¥ÁØ_laroux_1 145" xfId="20041"/>
    <cellStyle name="C￥AØ_laroux_1 146" xfId="19479"/>
    <cellStyle name="Ç¥ÁØ_laroux_1 146" xfId="19897"/>
    <cellStyle name="C￥AØ_laroux_1 147" xfId="20024"/>
    <cellStyle name="Ç¥ÁØ_laroux_1 147" xfId="19879"/>
    <cellStyle name="C￥AØ_laroux_1 148" xfId="19737"/>
    <cellStyle name="Ç¥ÁØ_laroux_1 148" xfId="19710"/>
    <cellStyle name="C￥AØ_laroux_1 149" xfId="20086"/>
    <cellStyle name="Ç¥ÁØ_laroux_1 149" xfId="20087"/>
    <cellStyle name="C￥AØ_laroux_1 15" xfId="5117"/>
    <cellStyle name="Ç¥ÁØ_laroux_1 15" xfId="4390"/>
    <cellStyle name="C￥AØ_laroux_1 150" xfId="19686"/>
    <cellStyle name="Ç¥ÁØ_laroux_1 150" xfId="19693"/>
    <cellStyle name="C￥AØ_laroux_1 151" xfId="19736"/>
    <cellStyle name="Ç¥ÁØ_laroux_1 151" xfId="19874"/>
    <cellStyle name="C￥AØ_laroux_1 152" xfId="19777"/>
    <cellStyle name="Ç¥ÁØ_laroux_1 152" xfId="19417"/>
    <cellStyle name="C￥AØ_laroux_1 153" xfId="19820"/>
    <cellStyle name="Ç¥ÁØ_laroux_1 153" xfId="19474"/>
    <cellStyle name="C￥AØ_laroux_1 154" xfId="20096"/>
    <cellStyle name="Ç¥ÁØ_laroux_1 154" xfId="20095"/>
    <cellStyle name="C￥AØ_laroux_1 155" xfId="20059"/>
    <cellStyle name="Ç¥ÁØ_laroux_1 155" xfId="19956"/>
    <cellStyle name="C￥AØ_laroux_1 156" xfId="20107"/>
    <cellStyle name="Ç¥ÁØ_laroux_1 156" xfId="19880"/>
    <cellStyle name="C￥AØ_laroux_1 157" xfId="20026"/>
    <cellStyle name="Ç¥ÁØ_laroux_1 157" xfId="20101"/>
    <cellStyle name="C￥AØ_laroux_1 158" xfId="19546"/>
    <cellStyle name="Ç¥ÁØ_laroux_1 158" xfId="20137"/>
    <cellStyle name="C￥AØ_laroux_1 16" xfId="4762"/>
    <cellStyle name="Ç¥ÁØ_laroux_1 16" xfId="4720"/>
    <cellStyle name="C￥AØ_laroux_1 17" xfId="5410"/>
    <cellStyle name="Ç¥ÁØ_laroux_1 17" xfId="3325"/>
    <cellStyle name="C￥AØ_laroux_1 18" xfId="5165"/>
    <cellStyle name="Ç¥ÁØ_laroux_1 18" xfId="3291"/>
    <cellStyle name="C￥AØ_laroux_1 19" xfId="4750"/>
    <cellStyle name="Ç¥ÁØ_laroux_1 19" xfId="5445"/>
    <cellStyle name="C￥AØ_laroux_1 2" xfId="4284"/>
    <cellStyle name="Ç¥ÁØ_laroux_1 2" xfId="4285"/>
    <cellStyle name="C￥AØ_laroux_1 20" xfId="3458"/>
    <cellStyle name="Ç¥ÁØ_laroux_1 20" xfId="4994"/>
    <cellStyle name="C￥AØ_laroux_1 21" xfId="5774"/>
    <cellStyle name="Ç¥ÁØ_laroux_1 21" xfId="4669"/>
    <cellStyle name="C￥AØ_laroux_1 22" xfId="5745"/>
    <cellStyle name="Ç¥ÁØ_laroux_1 22" xfId="5162"/>
    <cellStyle name="C￥AØ_laroux_1 23" xfId="5352"/>
    <cellStyle name="Ç¥ÁØ_laroux_1 23" xfId="4938"/>
    <cellStyle name="C￥AØ_laroux_1 24" xfId="4955"/>
    <cellStyle name="Ç¥ÁØ_laroux_1 24" xfId="4265"/>
    <cellStyle name="C￥AØ_laroux_1 25" xfId="5177"/>
    <cellStyle name="Ç¥ÁØ_laroux_1 25" xfId="4672"/>
    <cellStyle name="C￥AØ_laroux_1 26" xfId="5096"/>
    <cellStyle name="Ç¥ÁØ_laroux_1 26" xfId="4782"/>
    <cellStyle name="C￥AØ_laroux_1 27" xfId="5472"/>
    <cellStyle name="Ç¥ÁØ_laroux_1 27" xfId="5247"/>
    <cellStyle name="C￥AØ_laroux_1 28" xfId="5720"/>
    <cellStyle name="Ç¥ÁØ_laroux_1 28" xfId="4929"/>
    <cellStyle name="C￥AØ_laroux_1 29" xfId="5602"/>
    <cellStyle name="Ç¥ÁØ_laroux_1 29" xfId="4946"/>
    <cellStyle name="C￥AØ_laroux_1 3" xfId="5278"/>
    <cellStyle name="Ç¥ÁØ_laroux_1 3" xfId="5279"/>
    <cellStyle name="C￥AØ_laroux_1 30" xfId="5590"/>
    <cellStyle name="Ç¥ÁØ_laroux_1 30" xfId="5540"/>
    <cellStyle name="C￥AØ_laroux_1 31" xfId="5628"/>
    <cellStyle name="Ç¥ÁØ_laroux_1 31" xfId="5771"/>
    <cellStyle name="C￥AØ_laroux_1 32" xfId="5264"/>
    <cellStyle name="Ç¥ÁØ_laroux_1 32" xfId="4746"/>
    <cellStyle name="C￥AØ_laroux_1 33" xfId="5786"/>
    <cellStyle name="Ç¥ÁØ_laroux_1 33" xfId="4849"/>
    <cellStyle name="C￥AØ_laroux_1 34" xfId="4886"/>
    <cellStyle name="Ç¥ÁØ_laroux_1 34" xfId="4676"/>
    <cellStyle name="C￥AØ_laroux_1 35" xfId="5286"/>
    <cellStyle name="Ç¥ÁØ_laroux_1 35" xfId="5754"/>
    <cellStyle name="C￥AØ_laroux_1 36" xfId="4638"/>
    <cellStyle name="Ç¥ÁØ_laroux_1 36" xfId="4833"/>
    <cellStyle name="C￥AØ_laroux_1 37" xfId="5780"/>
    <cellStyle name="Ç¥ÁØ_laroux_1 37" xfId="4299"/>
    <cellStyle name="C￥AØ_laroux_1 38" xfId="5121"/>
    <cellStyle name="Ç¥ÁØ_laroux_1 38" xfId="5882"/>
    <cellStyle name="C￥AØ_laroux_1 39" xfId="5559"/>
    <cellStyle name="Ç¥ÁØ_laroux_1 39" xfId="5574"/>
    <cellStyle name="C￥AØ_laroux_1 4" xfId="4913"/>
    <cellStyle name="Ç¥ÁØ_laroux_1 4" xfId="4912"/>
    <cellStyle name="C￥AØ_laroux_1 40" xfId="5109"/>
    <cellStyle name="Ç¥ÁØ_laroux_1 40" xfId="5173"/>
    <cellStyle name="C￥AØ_laroux_1 41" xfId="5067"/>
    <cellStyle name="Ç¥ÁØ_laroux_1 41" xfId="5381"/>
    <cellStyle name="C￥AØ_laroux_1 42" xfId="4907"/>
    <cellStyle name="Ç¥ÁØ_laroux_1 42" xfId="4723"/>
    <cellStyle name="C￥AØ_laroux_1 43" xfId="4752"/>
    <cellStyle name="Ç¥ÁØ_laroux_1 43" xfId="4960"/>
    <cellStyle name="C￥AØ_laroux_1 44" xfId="5262"/>
    <cellStyle name="Ç¥ÁØ_laroux_1 44" xfId="5068"/>
    <cellStyle name="C￥AØ_laroux_1 45" xfId="10595"/>
    <cellStyle name="Ç¥ÁØ_laroux_1 45" xfId="10488"/>
    <cellStyle name="C￥AØ_laroux_1 46" xfId="10573"/>
    <cellStyle name="Ç¥ÁØ_laroux_1 46" xfId="10661"/>
    <cellStyle name="C￥AØ_laroux_1 47" xfId="10687"/>
    <cellStyle name="Ç¥ÁØ_laroux_1 47" xfId="10694"/>
    <cellStyle name="C￥AØ_laroux_1 48" xfId="10528"/>
    <cellStyle name="Ç¥ÁØ_laroux_1 48" xfId="10543"/>
    <cellStyle name="C￥AØ_laroux_1 49" xfId="10682"/>
    <cellStyle name="Ç¥ÁØ_laroux_1 49" xfId="10693"/>
    <cellStyle name="C￥AØ_laroux_1 5" xfId="5091"/>
    <cellStyle name="Ç¥ÁØ_laroux_1 5" xfId="5092"/>
    <cellStyle name="C￥AØ_laroux_1 50" xfId="10440"/>
    <cellStyle name="Ç¥ÁØ_laroux_1 50" xfId="10350"/>
    <cellStyle name="C￥AØ_laroux_1 51" xfId="10383"/>
    <cellStyle name="Ç¥ÁØ_laroux_1 51" xfId="10507"/>
    <cellStyle name="C￥AØ_laroux_1 52" xfId="10658"/>
    <cellStyle name="Ç¥ÁØ_laroux_1 52" xfId="10509"/>
    <cellStyle name="C￥AØ_laroux_1 53" xfId="10479"/>
    <cellStyle name="Ç¥ÁØ_laroux_1 53" xfId="10698"/>
    <cellStyle name="C￥AØ_laroux_1 54" xfId="10555"/>
    <cellStyle name="Ç¥ÁØ_laroux_1 54" xfId="10657"/>
    <cellStyle name="C￥AØ_laroux_1 55" xfId="10376"/>
    <cellStyle name="Ç¥ÁØ_laroux_1 55" xfId="10553"/>
    <cellStyle name="C￥AØ_laroux_1 56" xfId="10760"/>
    <cellStyle name="Ç¥ÁØ_laroux_1 56" xfId="10759"/>
    <cellStyle name="C￥AØ_laroux_1 57" xfId="10949"/>
    <cellStyle name="Ç¥ÁØ_laroux_1 57" xfId="10790"/>
    <cellStyle name="C￥AØ_laroux_1 58" xfId="10754"/>
    <cellStyle name="Ç¥ÁØ_laroux_1 58" xfId="10953"/>
    <cellStyle name="C￥AØ_laroux_1 59" xfId="10811"/>
    <cellStyle name="Ç¥ÁØ_laroux_1 59" xfId="10781"/>
    <cellStyle name="C￥AØ_laroux_1 6" xfId="5057"/>
    <cellStyle name="Ç¥ÁØ_laroux_1 6" xfId="5056"/>
    <cellStyle name="C￥AØ_laroux_1 60" xfId="10931"/>
    <cellStyle name="Ç¥ÁØ_laroux_1 60" xfId="10836"/>
    <cellStyle name="C￥AØ_laroux_1 61" xfId="10793"/>
    <cellStyle name="Ç¥ÁØ_laroux_1 61" xfId="10955"/>
    <cellStyle name="C￥AØ_laroux_1 62" xfId="10876"/>
    <cellStyle name="Ç¥ÁØ_laroux_1 62" xfId="10856"/>
    <cellStyle name="C￥AØ_laroux_1 63" xfId="10834"/>
    <cellStyle name="Ç¥ÁØ_laroux_1 63" xfId="10881"/>
    <cellStyle name="C￥AØ_laroux_1 64" xfId="10932"/>
    <cellStyle name="Ç¥ÁØ_laroux_1 64" xfId="10826"/>
    <cellStyle name="C￥AØ_laroux_1 65" xfId="10773"/>
    <cellStyle name="Ç¥ÁØ_laroux_1 65" xfId="10715"/>
    <cellStyle name="C￥AØ_laroux_1 66" xfId="10785"/>
    <cellStyle name="Ç¥ÁØ_laroux_1 66" xfId="10852"/>
    <cellStyle name="C￥AØ_laroux_1 67" xfId="10842"/>
    <cellStyle name="Ç¥ÁØ_laroux_1 67" xfId="10717"/>
    <cellStyle name="C￥AØ_laroux_1 68" xfId="10820"/>
    <cellStyle name="Ç¥ÁØ_laroux_1 68" xfId="10905"/>
    <cellStyle name="C￥AØ_laroux_1 69" xfId="10723"/>
    <cellStyle name="Ç¥ÁØ_laroux_1 69" xfId="10797"/>
    <cellStyle name="C￥AØ_laroux_1 7" xfId="4737"/>
    <cellStyle name="Ç¥ÁØ_laroux_1 7" xfId="4738"/>
    <cellStyle name="C￥AØ_laroux_1 70" xfId="10728"/>
    <cellStyle name="Ç¥ÁØ_laroux_1 70" xfId="10902"/>
    <cellStyle name="C￥AØ_laroux_1 71" xfId="10822"/>
    <cellStyle name="Ç¥ÁØ_laroux_1 71" xfId="10963"/>
    <cellStyle name="C￥AØ_laroux_1 72" xfId="10865"/>
    <cellStyle name="Ç¥ÁØ_laroux_1 72" xfId="10758"/>
    <cellStyle name="C￥AØ_laroux_1 73" xfId="10782"/>
    <cellStyle name="Ç¥ÁØ_laroux_1 73" xfId="10909"/>
    <cellStyle name="C￥AØ_laroux_1 74" xfId="10800"/>
    <cellStyle name="Ç¥ÁØ_laroux_1 74" xfId="10743"/>
    <cellStyle name="C￥AØ_laroux_1 75" xfId="10775"/>
    <cellStyle name="Ç¥ÁØ_laroux_1 75" xfId="10755"/>
    <cellStyle name="C￥AØ_laroux_1 76" xfId="10791"/>
    <cellStyle name="Ç¥ÁØ_laroux_1 76" xfId="10919"/>
    <cellStyle name="C￥AØ_laroux_1 77" xfId="10859"/>
    <cellStyle name="Ç¥ÁØ_laroux_1 77" xfId="10809"/>
    <cellStyle name="C￥AØ_laroux_1 78" xfId="16954"/>
    <cellStyle name="Ç¥ÁØ_laroux_1 78" xfId="8058"/>
    <cellStyle name="C￥AØ_laroux_1 79" xfId="6058"/>
    <cellStyle name="Ç¥ÁØ_laroux_1 79" xfId="14181"/>
    <cellStyle name="C￥AØ_laroux_1 8" xfId="3250"/>
    <cellStyle name="Ç¥ÁØ_laroux_1 8" xfId="5437"/>
    <cellStyle name="C￥AØ_laroux_1 80" xfId="17183"/>
    <cellStyle name="Ç¥ÁØ_laroux_1 80" xfId="18081"/>
    <cellStyle name="C￥AØ_laroux_1 81" xfId="14676"/>
    <cellStyle name="Ç¥ÁØ_laroux_1 81" xfId="8256"/>
    <cellStyle name="C￥AØ_laroux_1 82" xfId="14615"/>
    <cellStyle name="Ç¥ÁØ_laroux_1 82" xfId="13490"/>
    <cellStyle name="C￥AØ_laroux_1 83" xfId="17202"/>
    <cellStyle name="Ç¥ÁØ_laroux_1 83" xfId="6968"/>
    <cellStyle name="C￥AØ_laroux_1 84" xfId="8138"/>
    <cellStyle name="Ç¥ÁØ_laroux_1 84" xfId="15869"/>
    <cellStyle name="C￥AØ_laroux_1 85" xfId="6258"/>
    <cellStyle name="Ç¥ÁØ_laroux_1 85" xfId="18176"/>
    <cellStyle name="C￥AØ_laroux_1 86" xfId="19106"/>
    <cellStyle name="Ç¥ÁØ_laroux_1 86" xfId="15606"/>
    <cellStyle name="C￥AØ_laroux_1 87" xfId="18985"/>
    <cellStyle name="Ç¥ÁØ_laroux_1 87" xfId="14426"/>
    <cellStyle name="C￥AØ_laroux_1 88" xfId="19212"/>
    <cellStyle name="Ç¥ÁØ_laroux_1 88" xfId="19213"/>
    <cellStyle name="C￥AØ_laroux_1 89" xfId="19196"/>
    <cellStyle name="Ç¥ÁØ_laroux_1 89" xfId="19195"/>
    <cellStyle name="C￥AØ_laroux_1 9" xfId="4861"/>
    <cellStyle name="Ç¥ÁØ_laroux_1 9" xfId="4862"/>
    <cellStyle name="C￥AØ_laroux_1 90" xfId="19299"/>
    <cellStyle name="Ç¥ÁØ_laroux_1 90" xfId="19300"/>
    <cellStyle name="C￥AØ_laroux_1 91" xfId="19243"/>
    <cellStyle name="Ç¥ÁØ_laroux_1 91" xfId="19242"/>
    <cellStyle name="C￥AØ_laroux_1 92" xfId="19234"/>
    <cellStyle name="Ç¥ÁØ_laroux_1 92" xfId="19315"/>
    <cellStyle name="C￥AØ_laroux_1 93" xfId="19268"/>
    <cellStyle name="Ç¥ÁØ_laroux_1 93" xfId="19278"/>
    <cellStyle name="C￥AØ_laroux_1 94" xfId="19271"/>
    <cellStyle name="Ç¥ÁØ_laroux_1 94" xfId="19237"/>
    <cellStyle name="C￥AØ_laroux_1 95" xfId="19270"/>
    <cellStyle name="Ç¥ÁØ_laroux_1 95" xfId="19266"/>
    <cellStyle name="C￥AØ_laroux_1 96" xfId="19269"/>
    <cellStyle name="Ç¥ÁØ_laroux_1 96" xfId="19273"/>
    <cellStyle name="C￥AØ_laroux_1 97" xfId="19304"/>
    <cellStyle name="Ç¥ÁØ_laroux_1 97" xfId="19259"/>
    <cellStyle name="C￥AØ_laroux_1 98" xfId="19301"/>
    <cellStyle name="Ç¥ÁØ_laroux_1 98" xfId="19247"/>
    <cellStyle name="C￥AØ_laroux_1 99" xfId="19641"/>
    <cellStyle name="Ç¥ÁØ_laroux_1 99" xfId="19642"/>
    <cellStyle name="C￥AØ_laroux_1_4대목표집계표" xfId="4286"/>
    <cellStyle name="Ç¥ÁØ_laroux_2" xfId="792"/>
    <cellStyle name="C￥AØ_laroux_2_4대목표집계표" xfId="4287"/>
    <cellStyle name="Ç¥ÁØ_laroux_3" xfId="793"/>
    <cellStyle name="C￥AØ_laroux_3_4대목표집계표" xfId="4288"/>
    <cellStyle name="Ç¥ÁØ_laroux_4" xfId="794"/>
    <cellStyle name="C￥AØ_laroux_4대목표집계표" xfId="4289"/>
    <cellStyle name="Ç¥ÁØ_laroux_5" xfId="795"/>
    <cellStyle name="C￥AØ_Sheet1" xfId="796"/>
    <cellStyle name="Ç¥ÁØ_Sheet1" xfId="797"/>
    <cellStyle name="C￥AØ_SOON1 " xfId="4290"/>
    <cellStyle name="Calc Currency (0)" xfId="798"/>
    <cellStyle name="Calc Currency (0) 2" xfId="4504"/>
    <cellStyle name="Calc Currency (0) 3" xfId="3258"/>
    <cellStyle name="Calculation" xfId="2948"/>
    <cellStyle name="Calculation 10" xfId="9105"/>
    <cellStyle name="Calculation 10 2" xfId="11716"/>
    <cellStyle name="Calculation 10 3" xfId="8452"/>
    <cellStyle name="Calculation 10 4" xfId="8289"/>
    <cellStyle name="Calculation 10 5" xfId="4850"/>
    <cellStyle name="Calculation 10 6" xfId="6228"/>
    <cellStyle name="Calculation 10 7" xfId="7772"/>
    <cellStyle name="Calculation 11" xfId="9081"/>
    <cellStyle name="Calculation 11 2" xfId="11694"/>
    <cellStyle name="Calculation 11 3" xfId="6413"/>
    <cellStyle name="Calculation 11 4" xfId="10433"/>
    <cellStyle name="Calculation 11 5" xfId="5563"/>
    <cellStyle name="Calculation 11 6" xfId="6907"/>
    <cellStyle name="Calculation 11 7" xfId="4351"/>
    <cellStyle name="Calculation 12" xfId="6573"/>
    <cellStyle name="Calculation 12 2" xfId="7409"/>
    <cellStyle name="Calculation 12 3" xfId="5634"/>
    <cellStyle name="Calculation 12 4" xfId="5603"/>
    <cellStyle name="Calculation 12 5" xfId="13073"/>
    <cellStyle name="Calculation 12 6" xfId="10608"/>
    <cellStyle name="Calculation 12 7" xfId="14104"/>
    <cellStyle name="Calculation 13" xfId="6643"/>
    <cellStyle name="Calculation 13 2" xfId="7358"/>
    <cellStyle name="Calculation 13 3" xfId="8051"/>
    <cellStyle name="Calculation 13 4" xfId="6268"/>
    <cellStyle name="Calculation 13 5" xfId="5756"/>
    <cellStyle name="Calculation 13 6" xfId="5570"/>
    <cellStyle name="Calculation 13 7" xfId="4858"/>
    <cellStyle name="Calculation 14" xfId="6485"/>
    <cellStyle name="Calculation 14 2" xfId="7483"/>
    <cellStyle name="Calculation 14 3" xfId="8043"/>
    <cellStyle name="Calculation 14 4" xfId="7560"/>
    <cellStyle name="Calculation 14 5" xfId="6109"/>
    <cellStyle name="Calculation 14 6" xfId="7180"/>
    <cellStyle name="Calculation 14 7" xfId="14463"/>
    <cellStyle name="Calculation 15" xfId="9262"/>
    <cellStyle name="Calculation 15 2" xfId="11867"/>
    <cellStyle name="Calculation 15 3" xfId="7926"/>
    <cellStyle name="Calculation 15 4" xfId="11362"/>
    <cellStyle name="Calculation 15 5" xfId="6383"/>
    <cellStyle name="Calculation 15 6" xfId="15900"/>
    <cellStyle name="Calculation 15 7" xfId="7516"/>
    <cellStyle name="Calculation 16" xfId="6547"/>
    <cellStyle name="Calculation 16 2" xfId="7430"/>
    <cellStyle name="Calculation 16 3" xfId="4662"/>
    <cellStyle name="Calculation 16 4" xfId="5897"/>
    <cellStyle name="Calculation 16 5" xfId="7186"/>
    <cellStyle name="Calculation 16 6" xfId="12869"/>
    <cellStyle name="Calculation 16 7" xfId="14907"/>
    <cellStyle name="Calculation 17" xfId="8857"/>
    <cellStyle name="Calculation 17 2" xfId="11475"/>
    <cellStyle name="Calculation 17 3" xfId="4743"/>
    <cellStyle name="Calculation 17 4" xfId="7569"/>
    <cellStyle name="Calculation 17 5" xfId="14735"/>
    <cellStyle name="Calculation 17 6" xfId="15474"/>
    <cellStyle name="Calculation 17 7" xfId="16699"/>
    <cellStyle name="Calculation 18" xfId="9004"/>
    <cellStyle name="Calculation 18 2" xfId="11620"/>
    <cellStyle name="Calculation 18 3" xfId="7649"/>
    <cellStyle name="Calculation 18 4" xfId="6135"/>
    <cellStyle name="Calculation 18 5" xfId="12998"/>
    <cellStyle name="Calculation 18 6" xfId="5734"/>
    <cellStyle name="Calculation 18 7" xfId="17153"/>
    <cellStyle name="Calculation 19" xfId="8884"/>
    <cellStyle name="Calculation 19 2" xfId="11501"/>
    <cellStyle name="Calculation 19 3" xfId="5241"/>
    <cellStyle name="Calculation 19 4" xfId="6214"/>
    <cellStyle name="Calculation 19 5" xfId="8389"/>
    <cellStyle name="Calculation 19 6" xfId="14129"/>
    <cellStyle name="Calculation 19 7" xfId="6288"/>
    <cellStyle name="Calculation 2" xfId="4291"/>
    <cellStyle name="Calculation 2 10" xfId="6538"/>
    <cellStyle name="Calculation 2 10 2" xfId="7438"/>
    <cellStyle name="Calculation 2 10 3" xfId="4903"/>
    <cellStyle name="Calculation 2 10 4" xfId="5837"/>
    <cellStyle name="Calculation 2 10 5" xfId="13488"/>
    <cellStyle name="Calculation 2 10 6" xfId="8454"/>
    <cellStyle name="Calculation 2 10 7" xfId="14670"/>
    <cellStyle name="Calculation 2 11" xfId="6586"/>
    <cellStyle name="Calculation 2 11 2" xfId="7401"/>
    <cellStyle name="Calculation 2 11 3" xfId="6036"/>
    <cellStyle name="Calculation 2 11 4" xfId="14053"/>
    <cellStyle name="Calculation 2 11 5" xfId="11353"/>
    <cellStyle name="Calculation 2 11 6" xfId="10564"/>
    <cellStyle name="Calculation 2 11 7" xfId="5866"/>
    <cellStyle name="Calculation 2 12" xfId="8982"/>
    <cellStyle name="Calculation 2 12 2" xfId="11599"/>
    <cellStyle name="Calculation 2 12 3" xfId="7817"/>
    <cellStyle name="Calculation 2 12 4" xfId="6154"/>
    <cellStyle name="Calculation 2 12 5" xfId="5752"/>
    <cellStyle name="Calculation 2 12 6" xfId="7994"/>
    <cellStyle name="Calculation 2 12 7" xfId="8449"/>
    <cellStyle name="Calculation 2 13" xfId="6631"/>
    <cellStyle name="Calculation 2 13 2" xfId="7365"/>
    <cellStyle name="Calculation 2 13 3" xfId="6071"/>
    <cellStyle name="Calculation 2 13 4" xfId="6270"/>
    <cellStyle name="Calculation 2 13 5" xfId="5997"/>
    <cellStyle name="Calculation 2 13 6" xfId="13003"/>
    <cellStyle name="Calculation 2 13 7" xfId="10567"/>
    <cellStyle name="Calculation 2 14" xfId="9347"/>
    <cellStyle name="Calculation 2 14 2" xfId="11952"/>
    <cellStyle name="Calculation 2 14 3" xfId="6420"/>
    <cellStyle name="Calculation 2 14 4" xfId="7158"/>
    <cellStyle name="Calculation 2 14 5" xfId="8090"/>
    <cellStyle name="Calculation 2 14 6" xfId="7027"/>
    <cellStyle name="Calculation 2 14 7" xfId="14727"/>
    <cellStyle name="Calculation 2 15" xfId="9689"/>
    <cellStyle name="Calculation 2 15 2" xfId="12293"/>
    <cellStyle name="Calculation 2 15 3" xfId="13727"/>
    <cellStyle name="Calculation 2 15 4" xfId="15063"/>
    <cellStyle name="Calculation 2 15 5" xfId="16324"/>
    <cellStyle name="Calculation 2 15 6" xfId="17528"/>
    <cellStyle name="Calculation 2 15 7" xfId="18466"/>
    <cellStyle name="Calculation 2 16" xfId="8978"/>
    <cellStyle name="Calculation 2 16 2" xfId="11595"/>
    <cellStyle name="Calculation 2 16 3" xfId="4657"/>
    <cellStyle name="Calculation 2 16 4" xfId="6158"/>
    <cellStyle name="Calculation 2 16 5" xfId="5021"/>
    <cellStyle name="Calculation 2 16 6" xfId="7997"/>
    <cellStyle name="Calculation 2 16 7" xfId="6979"/>
    <cellStyle name="Calculation 2 17" xfId="9085"/>
    <cellStyle name="Calculation 2 17 2" xfId="11698"/>
    <cellStyle name="Calculation 2 17 3" xfId="5341"/>
    <cellStyle name="Calculation 2 17 4" xfId="10618"/>
    <cellStyle name="Calculation 2 17 5" xfId="6956"/>
    <cellStyle name="Calculation 2 17 6" xfId="6999"/>
    <cellStyle name="Calculation 2 17 7" xfId="6300"/>
    <cellStyle name="Calculation 2 18" xfId="6576"/>
    <cellStyle name="Calculation 2 18 2" xfId="7406"/>
    <cellStyle name="Calculation 2 18 3" xfId="6029"/>
    <cellStyle name="Calculation 2 18 4" xfId="5577"/>
    <cellStyle name="Calculation 2 18 5" xfId="5839"/>
    <cellStyle name="Calculation 2 18 6" xfId="13220"/>
    <cellStyle name="Calculation 2 18 7" xfId="15685"/>
    <cellStyle name="Calculation 2 19" xfId="8854"/>
    <cellStyle name="Calculation 2 19 2" xfId="11473"/>
    <cellStyle name="Calculation 2 19 3" xfId="5421"/>
    <cellStyle name="Calculation 2 19 4" xfId="7163"/>
    <cellStyle name="Calculation 2 19 5" xfId="14067"/>
    <cellStyle name="Calculation 2 19 6" xfId="13429"/>
    <cellStyle name="Calculation 2 19 7" xfId="14301"/>
    <cellStyle name="Calculation 2 2" xfId="8720"/>
    <cellStyle name="Calculation 2 2 10" xfId="9089"/>
    <cellStyle name="Calculation 2 2 10 2" xfId="11702"/>
    <cellStyle name="Calculation 2 2 10 3" xfId="8539"/>
    <cellStyle name="Calculation 2 2 10 4" xfId="10418"/>
    <cellStyle name="Calculation 2 2 10 5" xfId="6020"/>
    <cellStyle name="Calculation 2 2 10 6" xfId="5361"/>
    <cellStyle name="Calculation 2 2 10 7" xfId="6301"/>
    <cellStyle name="Calculation 2 2 11" xfId="8989"/>
    <cellStyle name="Calculation 2 2 11 2" xfId="11605"/>
    <cellStyle name="Calculation 2 2 11 3" xfId="7816"/>
    <cellStyle name="Calculation 2 2 11 4" xfId="6149"/>
    <cellStyle name="Calculation 2 2 11 5" xfId="4755"/>
    <cellStyle name="Calculation 2 2 11 6" xfId="7992"/>
    <cellStyle name="Calculation 2 2 11 7" xfId="4902"/>
    <cellStyle name="Calculation 2 2 12" xfId="6522"/>
    <cellStyle name="Calculation 2 2 12 2" xfId="4954"/>
    <cellStyle name="Calculation 2 2 12 3" xfId="5456"/>
    <cellStyle name="Calculation 2 2 12 4" xfId="8450"/>
    <cellStyle name="Calculation 2 2 12 5" xfId="5012"/>
    <cellStyle name="Calculation 2 2 12 6" xfId="8464"/>
    <cellStyle name="Calculation 2 2 12 7" xfId="14452"/>
    <cellStyle name="Calculation 2 2 13" xfId="9241"/>
    <cellStyle name="Calculation 2 2 13 2" xfId="11846"/>
    <cellStyle name="Calculation 2 2 13 3" xfId="6934"/>
    <cellStyle name="Calculation 2 2 13 4" xfId="13236"/>
    <cellStyle name="Calculation 2 2 13 5" xfId="14595"/>
    <cellStyle name="Calculation 2 2 13 6" xfId="15740"/>
    <cellStyle name="Calculation 2 2 13 7" xfId="17197"/>
    <cellStyle name="Calculation 2 2 14" xfId="6494"/>
    <cellStyle name="Calculation 2 2 14 2" xfId="7476"/>
    <cellStyle name="Calculation 2 2 14 3" xfId="7715"/>
    <cellStyle name="Calculation 2 2 14 4" xfId="5134"/>
    <cellStyle name="Calculation 2 2 14 5" xfId="7209"/>
    <cellStyle name="Calculation 2 2 14 6" xfId="8062"/>
    <cellStyle name="Calculation 2 2 14 7" xfId="6446"/>
    <cellStyle name="Calculation 2 2 15" xfId="9232"/>
    <cellStyle name="Calculation 2 2 15 2" xfId="11837"/>
    <cellStyle name="Calculation 2 2 15 3" xfId="7906"/>
    <cellStyle name="Calculation 2 2 15 4" xfId="4614"/>
    <cellStyle name="Calculation 2 2 15 5" xfId="6367"/>
    <cellStyle name="Calculation 2 2 15 6" xfId="15800"/>
    <cellStyle name="Calculation 2 2 15 7" xfId="17070"/>
    <cellStyle name="Calculation 2 2 16" xfId="9649"/>
    <cellStyle name="Calculation 2 2 16 2" xfId="12253"/>
    <cellStyle name="Calculation 2 2 16 3" xfId="13687"/>
    <cellStyle name="Calculation 2 2 16 4" xfId="15023"/>
    <cellStyle name="Calculation 2 2 16 5" xfId="16284"/>
    <cellStyle name="Calculation 2 2 16 6" xfId="17488"/>
    <cellStyle name="Calculation 2 2 16 7" xfId="18426"/>
    <cellStyle name="Calculation 2 2 17" xfId="6500"/>
    <cellStyle name="Calculation 2 2 17 2" xfId="7470"/>
    <cellStyle name="Calculation 2 2 17 3" xfId="13384"/>
    <cellStyle name="Calculation 2 2 17 4" xfId="10999"/>
    <cellStyle name="Calculation 2 2 17 5" xfId="7204"/>
    <cellStyle name="Calculation 2 2 17 6" xfId="8067"/>
    <cellStyle name="Calculation 2 2 17 7" xfId="14475"/>
    <cellStyle name="Calculation 2 2 18" xfId="9068"/>
    <cellStyle name="Calculation 2 2 18 2" xfId="11682"/>
    <cellStyle name="Calculation 2 2 18 3" xfId="8451"/>
    <cellStyle name="Calculation 2 2 18 4" xfId="6316"/>
    <cellStyle name="Calculation 2 2 18 5" xfId="5920"/>
    <cellStyle name="Calculation 2 2 18 6" xfId="7568"/>
    <cellStyle name="Calculation 2 2 18 7" xfId="16033"/>
    <cellStyle name="Calculation 2 2 19" xfId="9142"/>
    <cellStyle name="Calculation 2 2 19 2" xfId="11750"/>
    <cellStyle name="Calculation 2 2 19 3" xfId="7866"/>
    <cellStyle name="Calculation 2 2 19 4" xfId="7587"/>
    <cellStyle name="Calculation 2 2 19 5" xfId="14552"/>
    <cellStyle name="Calculation 2 2 19 6" xfId="7832"/>
    <cellStyle name="Calculation 2 2 19 7" xfId="17192"/>
    <cellStyle name="Calculation 2 2 2" xfId="9296"/>
    <cellStyle name="Calculation 2 2 2 2" xfId="11901"/>
    <cellStyle name="Calculation 2 2 2 3" xfId="7964"/>
    <cellStyle name="Calculation 2 2 2 4" xfId="13170"/>
    <cellStyle name="Calculation 2 2 2 5" xfId="14533"/>
    <cellStyle name="Calculation 2 2 2 6" xfId="15756"/>
    <cellStyle name="Calculation 2 2 2 7" xfId="12887"/>
    <cellStyle name="Calculation 2 2 2 8" xfId="20616"/>
    <cellStyle name="Calculation 2 2 20" xfId="6492"/>
    <cellStyle name="Calculation 2 2 20 2" xfId="7478"/>
    <cellStyle name="Calculation 2 2 20 3" xfId="5240"/>
    <cellStyle name="Calculation 2 2 20 4" xfId="6468"/>
    <cellStyle name="Calculation 2 2 20 5" xfId="3249"/>
    <cellStyle name="Calculation 2 2 20 6" xfId="8448"/>
    <cellStyle name="Calculation 2 2 20 7" xfId="14372"/>
    <cellStyle name="Calculation 2 2 21" xfId="6704"/>
    <cellStyle name="Calculation 2 2 21 2" xfId="7312"/>
    <cellStyle name="Calculation 2 2 21 3" xfId="13273"/>
    <cellStyle name="Calculation 2 2 21 4" xfId="14611"/>
    <cellStyle name="Calculation 2 2 21 5" xfId="15684"/>
    <cellStyle name="Calculation 2 2 21 6" xfId="17103"/>
    <cellStyle name="Calculation 2 2 21 7" xfId="18051"/>
    <cellStyle name="Calculation 2 2 22" xfId="9101"/>
    <cellStyle name="Calculation 2 2 22 2" xfId="11713"/>
    <cellStyle name="Calculation 2 2 22 3" xfId="7115"/>
    <cellStyle name="Calculation 2 2 22 4" xfId="6122"/>
    <cellStyle name="Calculation 2 2 22 5" xfId="5113"/>
    <cellStyle name="Calculation 2 2 22 6" xfId="12670"/>
    <cellStyle name="Calculation 2 2 22 7" xfId="6303"/>
    <cellStyle name="Calculation 2 2 23" xfId="6579"/>
    <cellStyle name="Calculation 2 2 23 2" xfId="7404"/>
    <cellStyle name="Calculation 2 2 23 3" xfId="12620"/>
    <cellStyle name="Calculation 2 2 23 4" xfId="6980"/>
    <cellStyle name="Calculation 2 2 23 5" xfId="13580"/>
    <cellStyle name="Calculation 2 2 23 6" xfId="13360"/>
    <cellStyle name="Calculation 2 2 23 7" xfId="13375"/>
    <cellStyle name="Calculation 2 2 24" xfId="10146"/>
    <cellStyle name="Calculation 2 2 24 2" xfId="12717"/>
    <cellStyle name="Calculation 2 2 24 3" xfId="14135"/>
    <cellStyle name="Calculation 2 2 24 4" xfId="15468"/>
    <cellStyle name="Calculation 2 2 24 5" xfId="16721"/>
    <cellStyle name="Calculation 2 2 24 6" xfId="17913"/>
    <cellStyle name="Calculation 2 2 24 7" xfId="18844"/>
    <cellStyle name="Calculation 2 2 25" xfId="10249"/>
    <cellStyle name="Calculation 2 2 25 2" xfId="12790"/>
    <cellStyle name="Calculation 2 2 25 3" xfId="14201"/>
    <cellStyle name="Calculation 2 2 25 4" xfId="15532"/>
    <cellStyle name="Calculation 2 2 25 5" xfId="16777"/>
    <cellStyle name="Calculation 2 2 25 6" xfId="17961"/>
    <cellStyle name="Calculation 2 2 25 7" xfId="18892"/>
    <cellStyle name="Calculation 2 2 26" xfId="10064"/>
    <cellStyle name="Calculation 2 2 26 2" xfId="12657"/>
    <cellStyle name="Calculation 2 2 26 3" xfId="14085"/>
    <cellStyle name="Calculation 2 2 26 4" xfId="15422"/>
    <cellStyle name="Calculation 2 2 26 5" xfId="16681"/>
    <cellStyle name="Calculation 2 2 26 6" xfId="17879"/>
    <cellStyle name="Calculation 2 2 26 7" xfId="18809"/>
    <cellStyle name="Calculation 2 2 27" xfId="11165"/>
    <cellStyle name="Calculation 2 2 27 2" xfId="13516"/>
    <cellStyle name="Calculation 2 2 27 3" xfId="14852"/>
    <cellStyle name="Calculation 2 2 27 4" xfId="16106"/>
    <cellStyle name="Calculation 2 2 27 5" xfId="17320"/>
    <cellStyle name="Calculation 2 2 27 6" xfId="18261"/>
    <cellStyle name="Calculation 2 2 27 7" xfId="19077"/>
    <cellStyle name="Calculation 2 2 28" xfId="11278"/>
    <cellStyle name="Calculation 2 2 28 2" xfId="13603"/>
    <cellStyle name="Calculation 2 2 28 3" xfId="14927"/>
    <cellStyle name="Calculation 2 2 28 4" xfId="16176"/>
    <cellStyle name="Calculation 2 2 28 5" xfId="17386"/>
    <cellStyle name="Calculation 2 2 28 6" xfId="18318"/>
    <cellStyle name="Calculation 2 2 28 7" xfId="19135"/>
    <cellStyle name="Calculation 2 2 29" xfId="13575"/>
    <cellStyle name="Calculation 2 2 3" xfId="9395"/>
    <cellStyle name="Calculation 2 2 3 2" xfId="12000"/>
    <cellStyle name="Calculation 2 2 3 3" xfId="5555"/>
    <cellStyle name="Calculation 2 2 3 4" xfId="7132"/>
    <cellStyle name="Calculation 2 2 3 5" xfId="6835"/>
    <cellStyle name="Calculation 2 2 3 6" xfId="7005"/>
    <cellStyle name="Calculation 2 2 3 7" xfId="5392"/>
    <cellStyle name="Calculation 2 2 3 8" xfId="20713"/>
    <cellStyle name="Calculation 2 2 30" xfId="20319"/>
    <cellStyle name="Calculation 2 2 4" xfId="9167"/>
    <cellStyle name="Calculation 2 2 4 2" xfId="11775"/>
    <cellStyle name="Calculation 2 2 4 3" xfId="7829"/>
    <cellStyle name="Calculation 2 2 4 4" xfId="8120"/>
    <cellStyle name="Calculation 2 2 4 5" xfId="13136"/>
    <cellStyle name="Calculation 2 2 4 6" xfId="12894"/>
    <cellStyle name="Calculation 2 2 4 7" xfId="8504"/>
    <cellStyle name="Calculation 2 2 5" xfId="9107"/>
    <cellStyle name="Calculation 2 2 5 2" xfId="11718"/>
    <cellStyle name="Calculation 2 2 5 3" xfId="5755"/>
    <cellStyle name="Calculation 2 2 5 4" xfId="8287"/>
    <cellStyle name="Calculation 2 2 5 5" xfId="5805"/>
    <cellStyle name="Calculation 2 2 5 6" xfId="7705"/>
    <cellStyle name="Calculation 2 2 5 7" xfId="8463"/>
    <cellStyle name="Calculation 2 2 6" xfId="6680"/>
    <cellStyle name="Calculation 2 2 6 2" xfId="7335"/>
    <cellStyle name="Calculation 2 2 6 3" xfId="13250"/>
    <cellStyle name="Calculation 2 2 6 4" xfId="12748"/>
    <cellStyle name="Calculation 2 2 6 5" xfId="15954"/>
    <cellStyle name="Calculation 2 2 6 6" xfId="17142"/>
    <cellStyle name="Calculation 2 2 6 7" xfId="18164"/>
    <cellStyle name="Calculation 2 2 7" xfId="9117"/>
    <cellStyle name="Calculation 2 2 7 2" xfId="11727"/>
    <cellStyle name="Calculation 2 2 7 3" xfId="7645"/>
    <cellStyle name="Calculation 2 2 7 4" xfId="13387"/>
    <cellStyle name="Calculation 2 2 7 5" xfId="14729"/>
    <cellStyle name="Calculation 2 2 7 6" xfId="7708"/>
    <cellStyle name="Calculation 2 2 7 7" xfId="8578"/>
    <cellStyle name="Calculation 2 2 8" xfId="9304"/>
    <cellStyle name="Calculation 2 2 8 2" xfId="11909"/>
    <cellStyle name="Calculation 2 2 8 3" xfId="4419"/>
    <cellStyle name="Calculation 2 2 8 4" xfId="12907"/>
    <cellStyle name="Calculation 2 2 8 5" xfId="14316"/>
    <cellStyle name="Calculation 2 2 8 6" xfId="15611"/>
    <cellStyle name="Calculation 2 2 8 7" xfId="17031"/>
    <cellStyle name="Calculation 2 2 9" xfId="6621"/>
    <cellStyle name="Calculation 2 2 9 2" xfId="7375"/>
    <cellStyle name="Calculation 2 2 9 3" xfId="6063"/>
    <cellStyle name="Calculation 2 2 9 4" xfId="5396"/>
    <cellStyle name="Calculation 2 2 9 5" xfId="5440"/>
    <cellStyle name="Calculation 2 2 9 6" xfId="16648"/>
    <cellStyle name="Calculation 2 2 9 7" xfId="6341"/>
    <cellStyle name="Calculation 2 20" xfId="9122"/>
    <cellStyle name="Calculation 2 20 2" xfId="11732"/>
    <cellStyle name="Calculation 2 20 3" xfId="7640"/>
    <cellStyle name="Calculation 2 20 4" xfId="6120"/>
    <cellStyle name="Calculation 2 20 5" xfId="5973"/>
    <cellStyle name="Calculation 2 20 6" xfId="7979"/>
    <cellStyle name="Calculation 2 20 7" xfId="6308"/>
    <cellStyle name="Calculation 2 21" xfId="9155"/>
    <cellStyle name="Calculation 2 21 2" xfId="11763"/>
    <cellStyle name="Calculation 2 21 3" xfId="7871"/>
    <cellStyle name="Calculation 2 21 4" xfId="12723"/>
    <cellStyle name="Calculation 2 21 5" xfId="8489"/>
    <cellStyle name="Calculation 2 21 6" xfId="8133"/>
    <cellStyle name="Calculation 2 21 7" xfId="7781"/>
    <cellStyle name="Calculation 2 22" xfId="6689"/>
    <cellStyle name="Calculation 2 22 2" xfId="7326"/>
    <cellStyle name="Calculation 2 22 3" xfId="7903"/>
    <cellStyle name="Calculation 2 22 4" xfId="14550"/>
    <cellStyle name="Calculation 2 22 5" xfId="13478"/>
    <cellStyle name="Calculation 2 22 6" xfId="17151"/>
    <cellStyle name="Calculation 2 22 7" xfId="16140"/>
    <cellStyle name="Calculation 2 23" xfId="6540"/>
    <cellStyle name="Calculation 2 23 2" xfId="7436"/>
    <cellStyle name="Calculation 2 23 3" xfId="5614"/>
    <cellStyle name="Calculation 2 23 4" xfId="5411"/>
    <cellStyle name="Calculation 2 23 5" xfId="15391"/>
    <cellStyle name="Calculation 2 23 6" xfId="12980"/>
    <cellStyle name="Calculation 2 23 7" xfId="17856"/>
    <cellStyle name="Calculation 2 24" xfId="8962"/>
    <cellStyle name="Calculation 2 24 2" xfId="11579"/>
    <cellStyle name="Calculation 2 24 3" xfId="8214"/>
    <cellStyle name="Calculation 2 24 4" xfId="6172"/>
    <cellStyle name="Calculation 2 24 5" xfId="5969"/>
    <cellStyle name="Calculation 2 24 6" xfId="7704"/>
    <cellStyle name="Calculation 2 24 7" xfId="11410"/>
    <cellStyle name="Calculation 2 25" xfId="6683"/>
    <cellStyle name="Calculation 2 25 2" xfId="7332"/>
    <cellStyle name="Calculation 2 25 3" xfId="13214"/>
    <cellStyle name="Calculation 2 25 4" xfId="14674"/>
    <cellStyle name="Calculation 2 25 5" xfId="15921"/>
    <cellStyle name="Calculation 2 25 6" xfId="17078"/>
    <cellStyle name="Calculation 2 25 7" xfId="18153"/>
    <cellStyle name="Calculation 2 26" xfId="10073"/>
    <cellStyle name="Calculation 2 26 2" xfId="12666"/>
    <cellStyle name="Calculation 2 26 3" xfId="14094"/>
    <cellStyle name="Calculation 2 26 4" xfId="15431"/>
    <cellStyle name="Calculation 2 26 5" xfId="16690"/>
    <cellStyle name="Calculation 2 26 6" xfId="17888"/>
    <cellStyle name="Calculation 2 26 7" xfId="18818"/>
    <cellStyle name="Calculation 2 27" xfId="10067"/>
    <cellStyle name="Calculation 2 27 2" xfId="12660"/>
    <cellStyle name="Calculation 2 27 3" xfId="14088"/>
    <cellStyle name="Calculation 2 27 4" xfId="15425"/>
    <cellStyle name="Calculation 2 27 5" xfId="16684"/>
    <cellStyle name="Calculation 2 27 6" xfId="17882"/>
    <cellStyle name="Calculation 2 27 7" xfId="18812"/>
    <cellStyle name="Calculation 2 28" xfId="10057"/>
    <cellStyle name="Calculation 2 28 2" xfId="12650"/>
    <cellStyle name="Calculation 2 28 3" xfId="14078"/>
    <cellStyle name="Calculation 2 28 4" xfId="15415"/>
    <cellStyle name="Calculation 2 28 5" xfId="16674"/>
    <cellStyle name="Calculation 2 28 6" xfId="17872"/>
    <cellStyle name="Calculation 2 28 7" xfId="18802"/>
    <cellStyle name="Calculation 2 29" xfId="11097"/>
    <cellStyle name="Calculation 2 29 2" xfId="13465"/>
    <cellStyle name="Calculation 2 29 3" xfId="14809"/>
    <cellStyle name="Calculation 2 29 4" xfId="16070"/>
    <cellStyle name="Calculation 2 29 5" xfId="17287"/>
    <cellStyle name="Calculation 2 29 6" xfId="18237"/>
    <cellStyle name="Calculation 2 29 7" xfId="19051"/>
    <cellStyle name="Calculation 2 3" xfId="8809"/>
    <cellStyle name="Calculation 2 3 10" xfId="6775"/>
    <cellStyle name="Calculation 2 3 10 2" xfId="7253"/>
    <cellStyle name="Calculation 2 3 10 3" xfId="13131"/>
    <cellStyle name="Calculation 2 3 10 4" xfId="14313"/>
    <cellStyle name="Calculation 2 3 10 5" xfId="15701"/>
    <cellStyle name="Calculation 2 3 10 6" xfId="16975"/>
    <cellStyle name="Calculation 2 3 10 7" xfId="18060"/>
    <cellStyle name="Calculation 2 3 11" xfId="9661"/>
    <cellStyle name="Calculation 2 3 11 2" xfId="12265"/>
    <cellStyle name="Calculation 2 3 11 3" xfId="13699"/>
    <cellStyle name="Calculation 2 3 11 4" xfId="15035"/>
    <cellStyle name="Calculation 2 3 11 5" xfId="16296"/>
    <cellStyle name="Calculation 2 3 11 6" xfId="17500"/>
    <cellStyle name="Calculation 2 3 11 7" xfId="18438"/>
    <cellStyle name="Calculation 2 3 12" xfId="9685"/>
    <cellStyle name="Calculation 2 3 12 2" xfId="12289"/>
    <cellStyle name="Calculation 2 3 12 3" xfId="13723"/>
    <cellStyle name="Calculation 2 3 12 4" xfId="15059"/>
    <cellStyle name="Calculation 2 3 12 5" xfId="16320"/>
    <cellStyle name="Calculation 2 3 12 6" xfId="17524"/>
    <cellStyle name="Calculation 2 3 12 7" xfId="18462"/>
    <cellStyle name="Calculation 2 3 13" xfId="9740"/>
    <cellStyle name="Calculation 2 3 13 2" xfId="12344"/>
    <cellStyle name="Calculation 2 3 13 3" xfId="13778"/>
    <cellStyle name="Calculation 2 3 13 4" xfId="15114"/>
    <cellStyle name="Calculation 2 3 13 5" xfId="16375"/>
    <cellStyle name="Calculation 2 3 13 6" xfId="17579"/>
    <cellStyle name="Calculation 2 3 13 7" xfId="18517"/>
    <cellStyle name="Calculation 2 3 14" xfId="9780"/>
    <cellStyle name="Calculation 2 3 14 2" xfId="12384"/>
    <cellStyle name="Calculation 2 3 14 3" xfId="13818"/>
    <cellStyle name="Calculation 2 3 14 4" xfId="15154"/>
    <cellStyle name="Calculation 2 3 14 5" xfId="16415"/>
    <cellStyle name="Calculation 2 3 14 6" xfId="17619"/>
    <cellStyle name="Calculation 2 3 14 7" xfId="18557"/>
    <cellStyle name="Calculation 2 3 15" xfId="9806"/>
    <cellStyle name="Calculation 2 3 15 2" xfId="12410"/>
    <cellStyle name="Calculation 2 3 15 3" xfId="13844"/>
    <cellStyle name="Calculation 2 3 15 4" xfId="15180"/>
    <cellStyle name="Calculation 2 3 15 5" xfId="16441"/>
    <cellStyle name="Calculation 2 3 15 6" xfId="17645"/>
    <cellStyle name="Calculation 2 3 15 7" xfId="18583"/>
    <cellStyle name="Calculation 2 3 16" xfId="9827"/>
    <cellStyle name="Calculation 2 3 16 2" xfId="12431"/>
    <cellStyle name="Calculation 2 3 16 3" xfId="13865"/>
    <cellStyle name="Calculation 2 3 16 4" xfId="15201"/>
    <cellStyle name="Calculation 2 3 16 5" xfId="16462"/>
    <cellStyle name="Calculation 2 3 16 6" xfId="17666"/>
    <cellStyle name="Calculation 2 3 16 7" xfId="18604"/>
    <cellStyle name="Calculation 2 3 17" xfId="9172"/>
    <cellStyle name="Calculation 2 3 17 2" xfId="11780"/>
    <cellStyle name="Calculation 2 3 17 3" xfId="4923"/>
    <cellStyle name="Calculation 2 3 17 4" xfId="8115"/>
    <cellStyle name="Calculation 2 3 17 5" xfId="6240"/>
    <cellStyle name="Calculation 2 3 17 6" xfId="5501"/>
    <cellStyle name="Calculation 2 3 17 7" xfId="5956"/>
    <cellStyle name="Calculation 2 3 18" xfId="9877"/>
    <cellStyle name="Calculation 2 3 18 2" xfId="12481"/>
    <cellStyle name="Calculation 2 3 18 3" xfId="13915"/>
    <cellStyle name="Calculation 2 3 18 4" xfId="15251"/>
    <cellStyle name="Calculation 2 3 18 5" xfId="16512"/>
    <cellStyle name="Calculation 2 3 18 6" xfId="17716"/>
    <cellStyle name="Calculation 2 3 18 7" xfId="18654"/>
    <cellStyle name="Calculation 2 3 19" xfId="9902"/>
    <cellStyle name="Calculation 2 3 19 2" xfId="12506"/>
    <cellStyle name="Calculation 2 3 19 3" xfId="13940"/>
    <cellStyle name="Calculation 2 3 19 4" xfId="15276"/>
    <cellStyle name="Calculation 2 3 19 5" xfId="16537"/>
    <cellStyle name="Calculation 2 3 19 6" xfId="17741"/>
    <cellStyle name="Calculation 2 3 19 7" xfId="18679"/>
    <cellStyle name="Calculation 2 3 2" xfId="9329"/>
    <cellStyle name="Calculation 2 3 2 2" xfId="11934"/>
    <cellStyle name="Calculation 2 3 2 3" xfId="8482"/>
    <cellStyle name="Calculation 2 3 2 4" xfId="13224"/>
    <cellStyle name="Calculation 2 3 2 5" xfId="6832"/>
    <cellStyle name="Calculation 2 3 2 6" xfId="12969"/>
    <cellStyle name="Calculation 2 3 2 7" xfId="6857"/>
    <cellStyle name="Calculation 2 3 2 8" xfId="20668"/>
    <cellStyle name="Calculation 2 3 20" xfId="9922"/>
    <cellStyle name="Calculation 2 3 20 2" xfId="12526"/>
    <cellStyle name="Calculation 2 3 20 3" xfId="13960"/>
    <cellStyle name="Calculation 2 3 20 4" xfId="15296"/>
    <cellStyle name="Calculation 2 3 20 5" xfId="16557"/>
    <cellStyle name="Calculation 2 3 20 6" xfId="17761"/>
    <cellStyle name="Calculation 2 3 20 7" xfId="18699"/>
    <cellStyle name="Calculation 2 3 21" xfId="9943"/>
    <cellStyle name="Calculation 2 3 21 2" xfId="12547"/>
    <cellStyle name="Calculation 2 3 21 3" xfId="13981"/>
    <cellStyle name="Calculation 2 3 21 4" xfId="15317"/>
    <cellStyle name="Calculation 2 3 21 5" xfId="16578"/>
    <cellStyle name="Calculation 2 3 21 6" xfId="17782"/>
    <cellStyle name="Calculation 2 3 21 7" xfId="18720"/>
    <cellStyle name="Calculation 2 3 22" xfId="9963"/>
    <cellStyle name="Calculation 2 3 22 2" xfId="12567"/>
    <cellStyle name="Calculation 2 3 22 3" xfId="14001"/>
    <cellStyle name="Calculation 2 3 22 4" xfId="15337"/>
    <cellStyle name="Calculation 2 3 22 5" xfId="16598"/>
    <cellStyle name="Calculation 2 3 22 6" xfId="17802"/>
    <cellStyle name="Calculation 2 3 22 7" xfId="18740"/>
    <cellStyle name="Calculation 2 3 23" xfId="9994"/>
    <cellStyle name="Calculation 2 3 23 2" xfId="12598"/>
    <cellStyle name="Calculation 2 3 23 3" xfId="14032"/>
    <cellStyle name="Calculation 2 3 23 4" xfId="15368"/>
    <cellStyle name="Calculation 2 3 23 5" xfId="16629"/>
    <cellStyle name="Calculation 2 3 23 6" xfId="17833"/>
    <cellStyle name="Calculation 2 3 23 7" xfId="18771"/>
    <cellStyle name="Calculation 2 3 24" xfId="10211"/>
    <cellStyle name="Calculation 2 3 24 2" xfId="12763"/>
    <cellStyle name="Calculation 2 3 24 3" xfId="14174"/>
    <cellStyle name="Calculation 2 3 24 4" xfId="15506"/>
    <cellStyle name="Calculation 2 3 24 5" xfId="16754"/>
    <cellStyle name="Calculation 2 3 24 6" xfId="17940"/>
    <cellStyle name="Calculation 2 3 24 7" xfId="18871"/>
    <cellStyle name="Calculation 2 3 25" xfId="10270"/>
    <cellStyle name="Calculation 2 3 25 2" xfId="12811"/>
    <cellStyle name="Calculation 2 3 25 3" xfId="14222"/>
    <cellStyle name="Calculation 2 3 25 4" xfId="15553"/>
    <cellStyle name="Calculation 2 3 25 5" xfId="16798"/>
    <cellStyle name="Calculation 2 3 25 6" xfId="17982"/>
    <cellStyle name="Calculation 2 3 25 7" xfId="18913"/>
    <cellStyle name="Calculation 2 3 26" xfId="10301"/>
    <cellStyle name="Calculation 2 3 26 2" xfId="12842"/>
    <cellStyle name="Calculation 2 3 26 3" xfId="14253"/>
    <cellStyle name="Calculation 2 3 26 4" xfId="15584"/>
    <cellStyle name="Calculation 2 3 26 5" xfId="16829"/>
    <cellStyle name="Calculation 2 3 26 6" xfId="18013"/>
    <cellStyle name="Calculation 2 3 26 7" xfId="18944"/>
    <cellStyle name="Calculation 2 3 27" xfId="11239"/>
    <cellStyle name="Calculation 2 3 27 2" xfId="13571"/>
    <cellStyle name="Calculation 2 3 27 3" xfId="14901"/>
    <cellStyle name="Calculation 2 3 27 4" xfId="16151"/>
    <cellStyle name="Calculation 2 3 27 5" xfId="17361"/>
    <cellStyle name="Calculation 2 3 27 6" xfId="18296"/>
    <cellStyle name="Calculation 2 3 27 7" xfId="19113"/>
    <cellStyle name="Calculation 2 3 28" xfId="11299"/>
    <cellStyle name="Calculation 2 3 28 2" xfId="13624"/>
    <cellStyle name="Calculation 2 3 28 3" xfId="14948"/>
    <cellStyle name="Calculation 2 3 28 4" xfId="16197"/>
    <cellStyle name="Calculation 2 3 28 5" xfId="17407"/>
    <cellStyle name="Calculation 2 3 28 6" xfId="18339"/>
    <cellStyle name="Calculation 2 3 28 7" xfId="19156"/>
    <cellStyle name="Calculation 2 3 29" xfId="5084"/>
    <cellStyle name="Calculation 2 3 3" xfId="9430"/>
    <cellStyle name="Calculation 2 3 3 2" xfId="12034"/>
    <cellStyle name="Calculation 2 3 3 3" xfId="5104"/>
    <cellStyle name="Calculation 2 3 3 4" xfId="10426"/>
    <cellStyle name="Calculation 2 3 3 5" xfId="14581"/>
    <cellStyle name="Calculation 2 3 3 6" xfId="15678"/>
    <cellStyle name="Calculation 2 3 3 7" xfId="17047"/>
    <cellStyle name="Calculation 2 3 3 8" xfId="20741"/>
    <cellStyle name="Calculation 2 3 30" xfId="20418"/>
    <cellStyle name="Calculation 2 3 4" xfId="9478"/>
    <cellStyle name="Calculation 2 3 4 2" xfId="12082"/>
    <cellStyle name="Calculation 2 3 4 3" xfId="3266"/>
    <cellStyle name="Calculation 2 3 4 4" xfId="10672"/>
    <cellStyle name="Calculation 2 3 4 5" xfId="8455"/>
    <cellStyle name="Calculation 2 3 4 6" xfId="8103"/>
    <cellStyle name="Calculation 2 3 4 7" xfId="6868"/>
    <cellStyle name="Calculation 2 3 5" xfId="9509"/>
    <cellStyle name="Calculation 2 3 5 2" xfId="12113"/>
    <cellStyle name="Calculation 2 3 5 3" xfId="5619"/>
    <cellStyle name="Calculation 2 3 5 4" xfId="13264"/>
    <cellStyle name="Calculation 2 3 5 5" xfId="14508"/>
    <cellStyle name="Calculation 2 3 5 6" xfId="15638"/>
    <cellStyle name="Calculation 2 3 5 7" xfId="16873"/>
    <cellStyle name="Calculation 2 3 6" xfId="9544"/>
    <cellStyle name="Calculation 2 3 6 2" xfId="12148"/>
    <cellStyle name="Calculation 2 3 6 3" xfId="3358"/>
    <cellStyle name="Calculation 2 3 6 4" xfId="8121"/>
    <cellStyle name="Calculation 2 3 6 5" xfId="15757"/>
    <cellStyle name="Calculation 2 3 6 6" xfId="8322"/>
    <cellStyle name="Calculation 2 3 6 7" xfId="18083"/>
    <cellStyle name="Calculation 2 3 7" xfId="6525"/>
    <cellStyle name="Calculation 2 3 7 2" xfId="7451"/>
    <cellStyle name="Calculation 2 3 7 3" xfId="5525"/>
    <cellStyle name="Calculation 2 3 7 4" xfId="10522"/>
    <cellStyle name="Calculation 2 3 7 5" xfId="5801"/>
    <cellStyle name="Calculation 2 3 7 6" xfId="12976"/>
    <cellStyle name="Calculation 2 3 7 7" xfId="14502"/>
    <cellStyle name="Calculation 2 3 8" xfId="9612"/>
    <cellStyle name="Calculation 2 3 8 2" xfId="12216"/>
    <cellStyle name="Calculation 2 3 8 3" xfId="8512"/>
    <cellStyle name="Calculation 2 3 8 4" xfId="14986"/>
    <cellStyle name="Calculation 2 3 8 5" xfId="16247"/>
    <cellStyle name="Calculation 2 3 8 6" xfId="17451"/>
    <cellStyle name="Calculation 2 3 8 7" xfId="18389"/>
    <cellStyle name="Calculation 2 3 9" xfId="9637"/>
    <cellStyle name="Calculation 2 3 9 2" xfId="12241"/>
    <cellStyle name="Calculation 2 3 9 3" xfId="13675"/>
    <cellStyle name="Calculation 2 3 9 4" xfId="15011"/>
    <cellStyle name="Calculation 2 3 9 5" xfId="16272"/>
    <cellStyle name="Calculation 2 3 9 6" xfId="17476"/>
    <cellStyle name="Calculation 2 3 9 7" xfId="18414"/>
    <cellStyle name="Calculation 2 30" xfId="11088"/>
    <cellStyle name="Calculation 2 30 2" xfId="13456"/>
    <cellStyle name="Calculation 2 30 3" xfId="14800"/>
    <cellStyle name="Calculation 2 30 4" xfId="16061"/>
    <cellStyle name="Calculation 2 30 5" xfId="17278"/>
    <cellStyle name="Calculation 2 30 6" xfId="18228"/>
    <cellStyle name="Calculation 2 30 7" xfId="19042"/>
    <cellStyle name="Calculation 2 31" xfId="15400"/>
    <cellStyle name="Calculation 2 32" xfId="20240"/>
    <cellStyle name="Calculation 2 4" xfId="9203"/>
    <cellStyle name="Calculation 2 4 2" xfId="11809"/>
    <cellStyle name="Calculation 2 4 3" xfId="7890"/>
    <cellStyle name="Calculation 2 4 4" xfId="13021"/>
    <cellStyle name="Calculation 2 4 5" xfId="14406"/>
    <cellStyle name="Calculation 2 4 6" xfId="7749"/>
    <cellStyle name="Calculation 2 4 7" xfId="17008"/>
    <cellStyle name="Calculation 2 4 8" xfId="20552"/>
    <cellStyle name="Calculation 2 5" xfId="9027"/>
    <cellStyle name="Calculation 2 5 2" xfId="11643"/>
    <cellStyle name="Calculation 2 5 3" xfId="6405"/>
    <cellStyle name="Calculation 2 5 4" xfId="13141"/>
    <cellStyle name="Calculation 2 5 5" xfId="14306"/>
    <cellStyle name="Calculation 2 5 6" xfId="15619"/>
    <cellStyle name="Calculation 2 5 7" xfId="16866"/>
    <cellStyle name="Calculation 2 5 8" xfId="20545"/>
    <cellStyle name="Calculation 2 6" xfId="6653"/>
    <cellStyle name="Calculation 2 6 2" xfId="7348"/>
    <cellStyle name="Calculation 2 6 3" xfId="8052"/>
    <cellStyle name="Calculation 2 6 4" xfId="7792"/>
    <cellStyle name="Calculation 2 6 5" xfId="15949"/>
    <cellStyle name="Calculation 2 6 6" xfId="14842"/>
    <cellStyle name="Calculation 2 6 7" xfId="18161"/>
    <cellStyle name="Calculation 2 7" xfId="9260"/>
    <cellStyle name="Calculation 2 7 2" xfId="11865"/>
    <cellStyle name="Calculation 2 7 3" xfId="7919"/>
    <cellStyle name="Calculation 2 7 4" xfId="11355"/>
    <cellStyle name="Calculation 2 7 5" xfId="7613"/>
    <cellStyle name="Calculation 2 7 6" xfId="15960"/>
    <cellStyle name="Calculation 2 7 7" xfId="5994"/>
    <cellStyle name="Calculation 2 8" xfId="6642"/>
    <cellStyle name="Calculation 2 8 2" xfId="7359"/>
    <cellStyle name="Calculation 2 8 3" xfId="7244"/>
    <cellStyle name="Calculation 2 8 4" xfId="6028"/>
    <cellStyle name="Calculation 2 8 5" xfId="6462"/>
    <cellStyle name="Calculation 2 8 6" xfId="15998"/>
    <cellStyle name="Calculation 2 8 7" xfId="8638"/>
    <cellStyle name="Calculation 2 9" xfId="6628"/>
    <cellStyle name="Calculation 2 9 2" xfId="7368"/>
    <cellStyle name="Calculation 2 9 3" xfId="6069"/>
    <cellStyle name="Calculation 2 9 4" xfId="5838"/>
    <cellStyle name="Calculation 2 9 5" xfId="13010"/>
    <cellStyle name="Calculation 2 9 6" xfId="7524"/>
    <cellStyle name="Calculation 2 9 7" xfId="15692"/>
    <cellStyle name="Calculation 20" xfId="9513"/>
    <cellStyle name="Calculation 20 2" xfId="12117"/>
    <cellStyle name="Calculation 20 3" xfId="5081"/>
    <cellStyle name="Calculation 20 4" xfId="13292"/>
    <cellStyle name="Calculation 20 5" xfId="14320"/>
    <cellStyle name="Calculation 20 6" xfId="15608"/>
    <cellStyle name="Calculation 20 7" xfId="16850"/>
    <cellStyle name="Calculation 21" xfId="6569"/>
    <cellStyle name="Calculation 21 2" xfId="5792"/>
    <cellStyle name="Calculation 21 3" xfId="4654"/>
    <cellStyle name="Calculation 21 4" xfId="14054"/>
    <cellStyle name="Calculation 21 5" xfId="6355"/>
    <cellStyle name="Calculation 21 6" xfId="13277"/>
    <cellStyle name="Calculation 21 7" xfId="14393"/>
    <cellStyle name="Calculation 22" xfId="6706"/>
    <cellStyle name="Calculation 22 2" xfId="5892"/>
    <cellStyle name="Calculation 22 3" xfId="13299"/>
    <cellStyle name="Calculation 22 4" xfId="14572"/>
    <cellStyle name="Calculation 22 5" xfId="15810"/>
    <cellStyle name="Calculation 22 6" xfId="16864"/>
    <cellStyle name="Calculation 22 7" xfId="18101"/>
    <cellStyle name="Calculation 23" xfId="9351"/>
    <cellStyle name="Calculation 23 2" xfId="11956"/>
    <cellStyle name="Calculation 23 3" xfId="8423"/>
    <cellStyle name="Calculation 23 4" xfId="4971"/>
    <cellStyle name="Calculation 23 5" xfId="14561"/>
    <cellStyle name="Calculation 23 6" xfId="11416"/>
    <cellStyle name="Calculation 23 7" xfId="17041"/>
    <cellStyle name="Calculation 24" xfId="9240"/>
    <cellStyle name="Calculation 24 2" xfId="11845"/>
    <cellStyle name="Calculation 24 3" xfId="7911"/>
    <cellStyle name="Calculation 24 4" xfId="13246"/>
    <cellStyle name="Calculation 24 5" xfId="14601"/>
    <cellStyle name="Calculation 24 6" xfId="15722"/>
    <cellStyle name="Calculation 24 7" xfId="17136"/>
    <cellStyle name="Calculation 25" xfId="9650"/>
    <cellStyle name="Calculation 25 2" xfId="12254"/>
    <cellStyle name="Calculation 25 3" xfId="13688"/>
    <cellStyle name="Calculation 25 4" xfId="15024"/>
    <cellStyle name="Calculation 25 5" xfId="16285"/>
    <cellStyle name="Calculation 25 6" xfId="17489"/>
    <cellStyle name="Calculation 25 7" xfId="18427"/>
    <cellStyle name="Calculation 26" xfId="6748"/>
    <cellStyle name="Calculation 26 2" xfId="7276"/>
    <cellStyle name="Calculation 26 3" xfId="12989"/>
    <cellStyle name="Calculation 26 4" xfId="14484"/>
    <cellStyle name="Calculation 26 5" xfId="15804"/>
    <cellStyle name="Calculation 26 6" xfId="16986"/>
    <cellStyle name="Calculation 26 7" xfId="18099"/>
    <cellStyle name="Calculation 27" xfId="9193"/>
    <cellStyle name="Calculation 27 2" xfId="11801"/>
    <cellStyle name="Calculation 27 3" xfId="7882"/>
    <cellStyle name="Calculation 27 4" xfId="13001"/>
    <cellStyle name="Calculation 27 5" xfId="14389"/>
    <cellStyle name="Calculation 27 6" xfId="6379"/>
    <cellStyle name="Calculation 27 7" xfId="16949"/>
    <cellStyle name="Calculation 28" xfId="10044"/>
    <cellStyle name="Calculation 28 2" xfId="12639"/>
    <cellStyle name="Calculation 28 3" xfId="14068"/>
    <cellStyle name="Calculation 28 4" xfId="15404"/>
    <cellStyle name="Calculation 28 5" xfId="16663"/>
    <cellStyle name="Calculation 28 6" xfId="17864"/>
    <cellStyle name="Calculation 28 7" xfId="18794"/>
    <cellStyle name="Calculation 29" xfId="10059"/>
    <cellStyle name="Calculation 29 2" xfId="12652"/>
    <cellStyle name="Calculation 29 3" xfId="14080"/>
    <cellStyle name="Calculation 29 4" xfId="15417"/>
    <cellStyle name="Calculation 29 5" xfId="16676"/>
    <cellStyle name="Calculation 29 6" xfId="17874"/>
    <cellStyle name="Calculation 29 7" xfId="18804"/>
    <cellStyle name="Calculation 3" xfId="8696"/>
    <cellStyle name="Calculation 3 10" xfId="6481"/>
    <cellStyle name="Calculation 3 10 2" xfId="7487"/>
    <cellStyle name="Calculation 3 10 3" xfId="13383"/>
    <cellStyle name="Calculation 3 10 4" xfId="6275"/>
    <cellStyle name="Calculation 3 10 5" xfId="6107"/>
    <cellStyle name="Calculation 3 10 6" xfId="12625"/>
    <cellStyle name="Calculation 3 10 7" xfId="14417"/>
    <cellStyle name="Calculation 3 11" xfId="9268"/>
    <cellStyle name="Calculation 3 11 2" xfId="11873"/>
    <cellStyle name="Calculation 3 11 3" xfId="7927"/>
    <cellStyle name="Calculation 3 11 4" xfId="8112"/>
    <cellStyle name="Calculation 3 11 5" xfId="6244"/>
    <cellStyle name="Calculation 3 11 6" xfId="15866"/>
    <cellStyle name="Calculation 3 11 7" xfId="6245"/>
    <cellStyle name="Calculation 3 12" xfId="8929"/>
    <cellStyle name="Calculation 3 12 2" xfId="11546"/>
    <cellStyle name="Calculation 3 12 3" xfId="8181"/>
    <cellStyle name="Calculation 3 12 4" xfId="8299"/>
    <cellStyle name="Calculation 3 12 5" xfId="4854"/>
    <cellStyle name="Calculation 3 12 6" xfId="8004"/>
    <cellStyle name="Calculation 3 12 7" xfId="13581"/>
    <cellStyle name="Calculation 3 13" xfId="6517"/>
    <cellStyle name="Calculation 3 13 2" xfId="7453"/>
    <cellStyle name="Calculation 3 13 3" xfId="5698"/>
    <cellStyle name="Calculation 3 13 4" xfId="10617"/>
    <cellStyle name="Calculation 3 13 5" xfId="5948"/>
    <cellStyle name="Calculation 3 13 6" xfId="13072"/>
    <cellStyle name="Calculation 3 13 7" xfId="15952"/>
    <cellStyle name="Calculation 3 14" xfId="9158"/>
    <cellStyle name="Calculation 3 14 2" xfId="11766"/>
    <cellStyle name="Calculation 3 14 3" xfId="10581"/>
    <cellStyle name="Calculation 3 14 4" xfId="6114"/>
    <cellStyle name="Calculation 3 14 5" xfId="7512"/>
    <cellStyle name="Calculation 3 14 6" xfId="5270"/>
    <cellStyle name="Calculation 3 14 7" xfId="7780"/>
    <cellStyle name="Calculation 3 15" xfId="9157"/>
    <cellStyle name="Calculation 3 15 2" xfId="11765"/>
    <cellStyle name="Calculation 3 15 3" xfId="7873"/>
    <cellStyle name="Calculation 3 15 4" xfId="13386"/>
    <cellStyle name="Calculation 3 15 5" xfId="14728"/>
    <cellStyle name="Calculation 3 15 6" xfId="5269"/>
    <cellStyle name="Calculation 3 15 7" xfId="8502"/>
    <cellStyle name="Calculation 3 16" xfId="9070"/>
    <cellStyle name="Calculation 3 16 2" xfId="11684"/>
    <cellStyle name="Calculation 3 16 3" xfId="6007"/>
    <cellStyle name="Calculation 3 16 4" xfId="13291"/>
    <cellStyle name="Calculation 3 16 5" xfId="5064"/>
    <cellStyle name="Calculation 3 16 6" xfId="8559"/>
    <cellStyle name="Calculation 3 16 7" xfId="13108"/>
    <cellStyle name="Calculation 3 17" xfId="9591"/>
    <cellStyle name="Calculation 3 17 2" xfId="12195"/>
    <cellStyle name="Calculation 3 17 3" xfId="7076"/>
    <cellStyle name="Calculation 3 17 4" xfId="4932"/>
    <cellStyle name="Calculation 3 17 5" xfId="8109"/>
    <cellStyle name="Calculation 3 17 6" xfId="8379"/>
    <cellStyle name="Calculation 3 17 7" xfId="15971"/>
    <cellStyle name="Calculation 3 18" xfId="9153"/>
    <cellStyle name="Calculation 3 18 2" xfId="11761"/>
    <cellStyle name="Calculation 3 18 3" xfId="7869"/>
    <cellStyle name="Calculation 3 18 4" xfId="6115"/>
    <cellStyle name="Calculation 3 18 5" xfId="5422"/>
    <cellStyle name="Calculation 3 18 6" xfId="3308"/>
    <cellStyle name="Calculation 3 18 7" xfId="5894"/>
    <cellStyle name="Calculation 3 19" xfId="9072"/>
    <cellStyle name="Calculation 3 19 2" xfId="11686"/>
    <cellStyle name="Calculation 3 19 3" xfId="7618"/>
    <cellStyle name="Calculation 3 19 4" xfId="13584"/>
    <cellStyle name="Calculation 3 19 5" xfId="5735"/>
    <cellStyle name="Calculation 3 19 6" xfId="6024"/>
    <cellStyle name="Calculation 3 19 7" xfId="8406"/>
    <cellStyle name="Calculation 3 2" xfId="9283"/>
    <cellStyle name="Calculation 3 2 2" xfId="11888"/>
    <cellStyle name="Calculation 3 2 3" xfId="7950"/>
    <cellStyle name="Calculation 3 2 4" xfId="12964"/>
    <cellStyle name="Calculation 3 2 5" xfId="14358"/>
    <cellStyle name="Calculation 3 2 6" xfId="6340"/>
    <cellStyle name="Calculation 3 2 7" xfId="16991"/>
    <cellStyle name="Calculation 3 2 8" xfId="20596"/>
    <cellStyle name="Calculation 3 20" xfId="6570"/>
    <cellStyle name="Calculation 3 20 2" xfId="7412"/>
    <cellStyle name="Calculation 3 20 3" xfId="4664"/>
    <cellStyle name="Calculation 3 20 4" xfId="5795"/>
    <cellStyle name="Calculation 3 20 5" xfId="5721"/>
    <cellStyle name="Calculation 3 20 6" xfId="16651"/>
    <cellStyle name="Calculation 3 20 7" xfId="14285"/>
    <cellStyle name="Calculation 3 21" xfId="9096"/>
    <cellStyle name="Calculation 3 21 2" xfId="11708"/>
    <cellStyle name="Calculation 3 21 3" xfId="8579"/>
    <cellStyle name="Calculation 3 21 4" xfId="6127"/>
    <cellStyle name="Calculation 3 21 5" xfId="4919"/>
    <cellStyle name="Calculation 3 21 6" xfId="6009"/>
    <cellStyle name="Calculation 3 21 7" xfId="14097"/>
    <cellStyle name="Calculation 3 22" xfId="9722"/>
    <cellStyle name="Calculation 3 22 2" xfId="12326"/>
    <cellStyle name="Calculation 3 22 3" xfId="13760"/>
    <cellStyle name="Calculation 3 22 4" xfId="15096"/>
    <cellStyle name="Calculation 3 22 5" xfId="16357"/>
    <cellStyle name="Calculation 3 22 6" xfId="17561"/>
    <cellStyle name="Calculation 3 22 7" xfId="18499"/>
    <cellStyle name="Calculation 3 23" xfId="9214"/>
    <cellStyle name="Calculation 3 23 2" xfId="11820"/>
    <cellStyle name="Calculation 3 23 3" xfId="8588"/>
    <cellStyle name="Calculation 3 23 4" xfId="13155"/>
    <cellStyle name="Calculation 3 23 5" xfId="14499"/>
    <cellStyle name="Calculation 3 23 6" xfId="15781"/>
    <cellStyle name="Calculation 3 23 7" xfId="16893"/>
    <cellStyle name="Calculation 3 24" xfId="10122"/>
    <cellStyle name="Calculation 3 24 2" xfId="12700"/>
    <cellStyle name="Calculation 3 24 3" xfId="14118"/>
    <cellStyle name="Calculation 3 24 4" xfId="15453"/>
    <cellStyle name="Calculation 3 24 5" xfId="16708"/>
    <cellStyle name="Calculation 3 24 6" xfId="17902"/>
    <cellStyle name="Calculation 3 24 7" xfId="18833"/>
    <cellStyle name="Calculation 3 25" xfId="10241"/>
    <cellStyle name="Calculation 3 25 2" xfId="12782"/>
    <cellStyle name="Calculation 3 25 3" xfId="14193"/>
    <cellStyle name="Calculation 3 25 4" xfId="15524"/>
    <cellStyle name="Calculation 3 25 5" xfId="16769"/>
    <cellStyle name="Calculation 3 25 6" xfId="17953"/>
    <cellStyle name="Calculation 3 25 7" xfId="18884"/>
    <cellStyle name="Calculation 3 26" xfId="10056"/>
    <cellStyle name="Calculation 3 26 2" xfId="12649"/>
    <cellStyle name="Calculation 3 26 3" xfId="14077"/>
    <cellStyle name="Calculation 3 26 4" xfId="15414"/>
    <cellStyle name="Calculation 3 26 5" xfId="16673"/>
    <cellStyle name="Calculation 3 26 6" xfId="17871"/>
    <cellStyle name="Calculation 3 26 7" xfId="18801"/>
    <cellStyle name="Calculation 3 27" xfId="11141"/>
    <cellStyle name="Calculation 3 27 2" xfId="13499"/>
    <cellStyle name="Calculation 3 27 3" xfId="14836"/>
    <cellStyle name="Calculation 3 27 4" xfId="16091"/>
    <cellStyle name="Calculation 3 27 5" xfId="17307"/>
    <cellStyle name="Calculation 3 27 6" xfId="18250"/>
    <cellStyle name="Calculation 3 27 7" xfId="19065"/>
    <cellStyle name="Calculation 3 28" xfId="11270"/>
    <cellStyle name="Calculation 3 28 2" xfId="13595"/>
    <cellStyle name="Calculation 3 28 3" xfId="14919"/>
    <cellStyle name="Calculation 3 28 4" xfId="16168"/>
    <cellStyle name="Calculation 3 28 5" xfId="17378"/>
    <cellStyle name="Calculation 3 28 6" xfId="18310"/>
    <cellStyle name="Calculation 3 28 7" xfId="19127"/>
    <cellStyle name="Calculation 3 29" xfId="14366"/>
    <cellStyle name="Calculation 3 3" xfId="9384"/>
    <cellStyle name="Calculation 3 3 2" xfId="11989"/>
    <cellStyle name="Calculation 3 3 3" xfId="8243"/>
    <cellStyle name="Calculation 3 3 4" xfId="7138"/>
    <cellStyle name="Calculation 3 3 5" xfId="8575"/>
    <cellStyle name="Calculation 3 3 6" xfId="7015"/>
    <cellStyle name="Calculation 3 3 7" xfId="6096"/>
    <cellStyle name="Calculation 3 3 8" xfId="20702"/>
    <cellStyle name="Calculation 3 30" xfId="20299"/>
    <cellStyle name="Calculation 3 4" xfId="6626"/>
    <cellStyle name="Calculation 3 4 2" xfId="7370"/>
    <cellStyle name="Calculation 3 4 3" xfId="7544"/>
    <cellStyle name="Calculation 3 4 4" xfId="8417"/>
    <cellStyle name="Calculation 3 4 5" xfId="12859"/>
    <cellStyle name="Calculation 3 4 6" xfId="7525"/>
    <cellStyle name="Calculation 3 4 7" xfId="13028"/>
    <cellStyle name="Calculation 3 5" xfId="6724"/>
    <cellStyle name="Calculation 3 5 2" xfId="7294"/>
    <cellStyle name="Calculation 3 5 3" xfId="13045"/>
    <cellStyle name="Calculation 3 5 4" xfId="6374"/>
    <cellStyle name="Calculation 3 5 5" xfId="15798"/>
    <cellStyle name="Calculation 3 5 6" xfId="17058"/>
    <cellStyle name="Calculation 3 5 7" xfId="18095"/>
    <cellStyle name="Calculation 3 6" xfId="9009"/>
    <cellStyle name="Calculation 3 6 2" xfId="11625"/>
    <cellStyle name="Calculation 3 6 3" xfId="7851"/>
    <cellStyle name="Calculation 3 6 4" xfId="7496"/>
    <cellStyle name="Calculation 3 6 5" xfId="14517"/>
    <cellStyle name="Calculation 3 6 6" xfId="16038"/>
    <cellStyle name="Calculation 3 6 7" xfId="17048"/>
    <cellStyle name="Calculation 3 7" xfId="9069"/>
    <cellStyle name="Calculation 3 7 2" xfId="11683"/>
    <cellStyle name="Calculation 3 7 3" xfId="6411"/>
    <cellStyle name="Calculation 3 7 4" xfId="12772"/>
    <cellStyle name="Calculation 3 7 5" xfId="5901"/>
    <cellStyle name="Calculation 3 7 6" xfId="15440"/>
    <cellStyle name="Calculation 3 7 7" xfId="13039"/>
    <cellStyle name="Calculation 3 8" xfId="8879"/>
    <cellStyle name="Calculation 3 8 2" xfId="11496"/>
    <cellStyle name="Calculation 3 8 3" xfId="7770"/>
    <cellStyle name="Calculation 3 8 4" xfId="13562"/>
    <cellStyle name="Calculation 3 8 5" xfId="10547"/>
    <cellStyle name="Calculation 3 8 6" xfId="8011"/>
    <cellStyle name="Calculation 3 8 7" xfId="7693"/>
    <cellStyle name="Calculation 3 9" xfId="8914"/>
    <cellStyle name="Calculation 3 9 2" xfId="11531"/>
    <cellStyle name="Calculation 3 9 3" xfId="8166"/>
    <cellStyle name="Calculation 3 9 4" xfId="8305"/>
    <cellStyle name="Calculation 3 9 5" xfId="4877"/>
    <cellStyle name="Calculation 3 9 6" xfId="7222"/>
    <cellStyle name="Calculation 3 9 7" xfId="12691"/>
    <cellStyle name="Calculation 30" xfId="10065"/>
    <cellStyle name="Calculation 30 2" xfId="12658"/>
    <cellStyle name="Calculation 30 3" xfId="14086"/>
    <cellStyle name="Calculation 30 4" xfId="15423"/>
    <cellStyle name="Calculation 30 5" xfId="16682"/>
    <cellStyle name="Calculation 30 6" xfId="17880"/>
    <cellStyle name="Calculation 30 7" xfId="18810"/>
    <cellStyle name="Calculation 31" xfId="10474"/>
    <cellStyle name="Calculation 31 2" xfId="12974"/>
    <cellStyle name="Calculation 31 3" xfId="14369"/>
    <cellStyle name="Calculation 31 4" xfId="15681"/>
    <cellStyle name="Calculation 31 5" xfId="16917"/>
    <cellStyle name="Calculation 31 6" xfId="18050"/>
    <cellStyle name="Calculation 31 7" xfId="18962"/>
    <cellStyle name="Calculation 32" xfId="10645"/>
    <cellStyle name="Calculation 32 2" xfId="13134"/>
    <cellStyle name="Calculation 32 3" xfId="14501"/>
    <cellStyle name="Calculation 32 4" xfId="15802"/>
    <cellStyle name="Calculation 32 5" xfId="17032"/>
    <cellStyle name="Calculation 32 6" xfId="18097"/>
    <cellStyle name="Calculation 32 7" xfId="18965"/>
    <cellStyle name="Calculation 33" xfId="10761"/>
    <cellStyle name="Calculation 33 2" xfId="13217"/>
    <cellStyle name="Calculation 33 3" xfId="14579"/>
    <cellStyle name="Calculation 33 4" xfId="15877"/>
    <cellStyle name="Calculation 33 5" xfId="17104"/>
    <cellStyle name="Calculation 33 6" xfId="18133"/>
    <cellStyle name="Calculation 33 7" xfId="18982"/>
    <cellStyle name="Calculation 34" xfId="10993"/>
    <cellStyle name="Calculation 34 2" xfId="13382"/>
    <cellStyle name="Calculation 34 3" xfId="14725"/>
    <cellStyle name="Calculation 34 4" xfId="15987"/>
    <cellStyle name="Calculation 34 5" xfId="17211"/>
    <cellStyle name="Calculation 34 6" xfId="18174"/>
    <cellStyle name="Calculation 34 7" xfId="18990"/>
    <cellStyle name="Calculation 35" xfId="11031"/>
    <cellStyle name="Calculation 35 2" xfId="13411"/>
    <cellStyle name="Calculation 35 3" xfId="14755"/>
    <cellStyle name="Calculation 35 4" xfId="16016"/>
    <cellStyle name="Calculation 35 5" xfId="17238"/>
    <cellStyle name="Calculation 35 6" xfId="18192"/>
    <cellStyle name="Calculation 35 7" xfId="19006"/>
    <cellStyle name="Calculation 36" xfId="10339"/>
    <cellStyle name="Calculation 37" xfId="17012"/>
    <cellStyle name="Calculation 38" xfId="19206"/>
    <cellStyle name="Calculation 39" xfId="19288"/>
    <cellStyle name="Calculation 4" xfId="8775"/>
    <cellStyle name="Calculation 4 10" xfId="9399"/>
    <cellStyle name="Calculation 4 10 2" xfId="12004"/>
    <cellStyle name="Calculation 4 10 3" xfId="3270"/>
    <cellStyle name="Calculation 4 10 4" xfId="7128"/>
    <cellStyle name="Calculation 4 10 5" xfId="6837"/>
    <cellStyle name="Calculation 4 10 6" xfId="6899"/>
    <cellStyle name="Calculation 4 10 7" xfId="5011"/>
    <cellStyle name="Calculation 4 11" xfId="6746"/>
    <cellStyle name="Calculation 4 11 2" xfId="7278"/>
    <cellStyle name="Calculation 4 11 3" xfId="13130"/>
    <cellStyle name="Calculation 4 11 4" xfId="13471"/>
    <cellStyle name="Calculation 4 11 5" xfId="15772"/>
    <cellStyle name="Calculation 4 11 6" xfId="16971"/>
    <cellStyle name="Calculation 4 11 7" xfId="18087"/>
    <cellStyle name="Calculation 4 12" xfId="8976"/>
    <cellStyle name="Calculation 4 12 2" xfId="11593"/>
    <cellStyle name="Calculation 4 12 3" xfId="8225"/>
    <cellStyle name="Calculation 4 12 4" xfId="6786"/>
    <cellStyle name="Calculation 4 12 5" xfId="6001"/>
    <cellStyle name="Calculation 4 12 6" xfId="4634"/>
    <cellStyle name="Calculation 4 12 7" xfId="6294"/>
    <cellStyle name="Calculation 4 13" xfId="6692"/>
    <cellStyle name="Calculation 4 13 2" xfId="7323"/>
    <cellStyle name="Calculation 4 13 3" xfId="13193"/>
    <cellStyle name="Calculation 4 13 4" xfId="14684"/>
    <cellStyle name="Calculation 4 13 5" xfId="15897"/>
    <cellStyle name="Calculation 4 13 6" xfId="17119"/>
    <cellStyle name="Calculation 4 13 7" xfId="18145"/>
    <cellStyle name="Calculation 4 14" xfId="9605"/>
    <cellStyle name="Calculation 4 14 2" xfId="12209"/>
    <cellStyle name="Calculation 4 14 3" xfId="5348"/>
    <cellStyle name="Calculation 4 14 4" xfId="7739"/>
    <cellStyle name="Calculation 4 14 5" xfId="16240"/>
    <cellStyle name="Calculation 4 14 6" xfId="8136"/>
    <cellStyle name="Calculation 4 14 7" xfId="18382"/>
    <cellStyle name="Calculation 4 15" xfId="9794"/>
    <cellStyle name="Calculation 4 15 2" xfId="12398"/>
    <cellStyle name="Calculation 4 15 3" xfId="13832"/>
    <cellStyle name="Calculation 4 15 4" xfId="15168"/>
    <cellStyle name="Calculation 4 15 5" xfId="16429"/>
    <cellStyle name="Calculation 4 15 6" xfId="17633"/>
    <cellStyle name="Calculation 4 15 7" xfId="18571"/>
    <cellStyle name="Calculation 4 16" xfId="9514"/>
    <cellStyle name="Calculation 4 16 2" xfId="12118"/>
    <cellStyle name="Calculation 4 16 3" xfId="5520"/>
    <cellStyle name="Calculation 4 16 4" xfId="13232"/>
    <cellStyle name="Calculation 4 16 5" xfId="13174"/>
    <cellStyle name="Calculation 4 16 6" xfId="15797"/>
    <cellStyle name="Calculation 4 16 7" xfId="17027"/>
    <cellStyle name="Calculation 4 17" xfId="9147"/>
    <cellStyle name="Calculation 4 17 2" xfId="11755"/>
    <cellStyle name="Calculation 4 17 3" xfId="6019"/>
    <cellStyle name="Calculation 4 17 4" xfId="6352"/>
    <cellStyle name="Calculation 4 17 5" xfId="7510"/>
    <cellStyle name="Calculation 4 17 6" xfId="5496"/>
    <cellStyle name="Calculation 4 17 7" xfId="11411"/>
    <cellStyle name="Calculation 4 18" xfId="6535"/>
    <cellStyle name="Calculation 4 18 2" xfId="7441"/>
    <cellStyle name="Calculation 4 18 3" xfId="5171"/>
    <cellStyle name="Calculation 4 18 4" xfId="14056"/>
    <cellStyle name="Calculation 4 18 5" xfId="7189"/>
    <cellStyle name="Calculation 4 18 6" xfId="7040"/>
    <cellStyle name="Calculation 4 18 7" xfId="14707"/>
    <cellStyle name="Calculation 4 19" xfId="9890"/>
    <cellStyle name="Calculation 4 19 2" xfId="12494"/>
    <cellStyle name="Calculation 4 19 3" xfId="13928"/>
    <cellStyle name="Calculation 4 19 4" xfId="15264"/>
    <cellStyle name="Calculation 4 19 5" xfId="16525"/>
    <cellStyle name="Calculation 4 19 6" xfId="17729"/>
    <cellStyle name="Calculation 4 19 7" xfId="18667"/>
    <cellStyle name="Calculation 4 2" xfId="9312"/>
    <cellStyle name="Calculation 4 2 2" xfId="11917"/>
    <cellStyle name="Calculation 4 2 3" xfId="5324"/>
    <cellStyle name="Calculation 4 2 4" xfId="5505"/>
    <cellStyle name="Calculation 4 2 5" xfId="13326"/>
    <cellStyle name="Calculation 4 2 6" xfId="15602"/>
    <cellStyle name="Calculation 4 2 7" xfId="16846"/>
    <cellStyle name="Calculation 4 2 8" xfId="20650"/>
    <cellStyle name="Calculation 4 20" xfId="9223"/>
    <cellStyle name="Calculation 4 20 2" xfId="11828"/>
    <cellStyle name="Calculation 4 20 3" xfId="8479"/>
    <cellStyle name="Calculation 4 20 4" xfId="13051"/>
    <cellStyle name="Calculation 4 20 5" xfId="14430"/>
    <cellStyle name="Calculation 4 20 6" xfId="15753"/>
    <cellStyle name="Calculation 4 20 7" xfId="17062"/>
    <cellStyle name="Calculation 4 21" xfId="6588"/>
    <cellStyle name="Calculation 4 21 2" xfId="7399"/>
    <cellStyle name="Calculation 4 21 3" xfId="6038"/>
    <cellStyle name="Calculation 4 21 4" xfId="7254"/>
    <cellStyle name="Calculation 4 21 5" xfId="13525"/>
    <cellStyle name="Calculation 4 21 6" xfId="7777"/>
    <cellStyle name="Calculation 4 21 7" xfId="15855"/>
    <cellStyle name="Calculation 4 22" xfId="8935"/>
    <cellStyle name="Calculation 4 22 2" xfId="11552"/>
    <cellStyle name="Calculation 4 22 3" xfId="8187"/>
    <cellStyle name="Calculation 4 22 4" xfId="8297"/>
    <cellStyle name="Calculation 4 22 5" xfId="4202"/>
    <cellStyle name="Calculation 4 22 6" xfId="11445"/>
    <cellStyle name="Calculation 4 22 7" xfId="13346"/>
    <cellStyle name="Calculation 4 23" xfId="9982"/>
    <cellStyle name="Calculation 4 23 2" xfId="12586"/>
    <cellStyle name="Calculation 4 23 3" xfId="14020"/>
    <cellStyle name="Calculation 4 23 4" xfId="15356"/>
    <cellStyle name="Calculation 4 23 5" xfId="16617"/>
    <cellStyle name="Calculation 4 23 6" xfId="17821"/>
    <cellStyle name="Calculation 4 23 7" xfId="18759"/>
    <cellStyle name="Calculation 4 24" xfId="10180"/>
    <cellStyle name="Calculation 4 24 2" xfId="12740"/>
    <cellStyle name="Calculation 4 24 3" xfId="14154"/>
    <cellStyle name="Calculation 4 24 4" xfId="15484"/>
    <cellStyle name="Calculation 4 24 5" xfId="16736"/>
    <cellStyle name="Calculation 4 24 6" xfId="17924"/>
    <cellStyle name="Calculation 4 24 7" xfId="18856"/>
    <cellStyle name="Calculation 4 25" xfId="10258"/>
    <cellStyle name="Calculation 4 25 2" xfId="12799"/>
    <cellStyle name="Calculation 4 25 3" xfId="14210"/>
    <cellStyle name="Calculation 4 25 4" xfId="15541"/>
    <cellStyle name="Calculation 4 25 5" xfId="16786"/>
    <cellStyle name="Calculation 4 25 6" xfId="17970"/>
    <cellStyle name="Calculation 4 25 7" xfId="18901"/>
    <cellStyle name="Calculation 4 26" xfId="10289"/>
    <cellStyle name="Calculation 4 26 2" xfId="12830"/>
    <cellStyle name="Calculation 4 26 3" xfId="14241"/>
    <cellStyle name="Calculation 4 26 4" xfId="15572"/>
    <cellStyle name="Calculation 4 26 5" xfId="16817"/>
    <cellStyle name="Calculation 4 26 6" xfId="18001"/>
    <cellStyle name="Calculation 4 26 7" xfId="18932"/>
    <cellStyle name="Calculation 4 27" xfId="11208"/>
    <cellStyle name="Calculation 4 27 2" xfId="13548"/>
    <cellStyle name="Calculation 4 27 3" xfId="14879"/>
    <cellStyle name="Calculation 4 27 4" xfId="16129"/>
    <cellStyle name="Calculation 4 27 5" xfId="17341"/>
    <cellStyle name="Calculation 4 27 6" xfId="18281"/>
    <cellStyle name="Calculation 4 27 7" xfId="19097"/>
    <cellStyle name="Calculation 4 28" xfId="11287"/>
    <cellStyle name="Calculation 4 28 2" xfId="13612"/>
    <cellStyle name="Calculation 4 28 3" xfId="14936"/>
    <cellStyle name="Calculation 4 28 4" xfId="16185"/>
    <cellStyle name="Calculation 4 28 5" xfId="17395"/>
    <cellStyle name="Calculation 4 28 6" xfId="18327"/>
    <cellStyle name="Calculation 4 28 7" xfId="19144"/>
    <cellStyle name="Calculation 4 29" xfId="8101"/>
    <cellStyle name="Calculation 4 3" xfId="9413"/>
    <cellStyle name="Calculation 4 3 2" xfId="12017"/>
    <cellStyle name="Calculation 4 3 3" xfId="3328"/>
    <cellStyle name="Calculation 4 3 4" xfId="10492"/>
    <cellStyle name="Calculation 4 3 5" xfId="10459"/>
    <cellStyle name="Calculation 4 3 6" xfId="6878"/>
    <cellStyle name="Calculation 4 3 7" xfId="10446"/>
    <cellStyle name="Calculation 4 3 8" xfId="20728"/>
    <cellStyle name="Calculation 4 30" xfId="20390"/>
    <cellStyle name="Calculation 4 4" xfId="8888"/>
    <cellStyle name="Calculation 4 4 2" xfId="11505"/>
    <cellStyle name="Calculation 4 4 3" xfId="7679"/>
    <cellStyle name="Calculation 4 4 4" xfId="10516"/>
    <cellStyle name="Calculation 4 4 5" xfId="7794"/>
    <cellStyle name="Calculation 4 4 6" xfId="4643"/>
    <cellStyle name="Calculation 4 4 7" xfId="13393"/>
    <cellStyle name="Calculation 4 5" xfId="9492"/>
    <cellStyle name="Calculation 4 5 2" xfId="12096"/>
    <cellStyle name="Calculation 4 5 3" xfId="8334"/>
    <cellStyle name="Calculation 4 5 4" xfId="8108"/>
    <cellStyle name="Calculation 4 5 5" xfId="14559"/>
    <cellStyle name="Calculation 4 5 6" xfId="15841"/>
    <cellStyle name="Calculation 4 5 7" xfId="17069"/>
    <cellStyle name="Calculation 4 6" xfId="9530"/>
    <cellStyle name="Calculation 4 6 2" xfId="12134"/>
    <cellStyle name="Calculation 4 6 3" xfId="5842"/>
    <cellStyle name="Calculation 4 6 4" xfId="12918"/>
    <cellStyle name="Calculation 4 6 5" xfId="5307"/>
    <cellStyle name="Calculation 4 6 6" xfId="6984"/>
    <cellStyle name="Calculation 4 6 7" xfId="8234"/>
    <cellStyle name="Calculation 4 7" xfId="8966"/>
    <cellStyle name="Calculation 4 7 2" xfId="11583"/>
    <cellStyle name="Calculation 4 7 3" xfId="8522"/>
    <cellStyle name="Calculation 4 7 4" xfId="6168"/>
    <cellStyle name="Calculation 4 7 5" xfId="4867"/>
    <cellStyle name="Calculation 4 7 6" xfId="8251"/>
    <cellStyle name="Calculation 4 7 7" xfId="7054"/>
    <cellStyle name="Calculation 4 8" xfId="9597"/>
    <cellStyle name="Calculation 4 8 2" xfId="12201"/>
    <cellStyle name="Calculation 4 8 3" xfId="7070"/>
    <cellStyle name="Calculation 4 8 4" xfId="13040"/>
    <cellStyle name="Calculation 4 8 5" xfId="14272"/>
    <cellStyle name="Calculation 4 8 6" xfId="8344"/>
    <cellStyle name="Calculation 4 8 7" xfId="16955"/>
    <cellStyle name="Calculation 4 9" xfId="8974"/>
    <cellStyle name="Calculation 4 9 2" xfId="11591"/>
    <cellStyle name="Calculation 4 9 3" xfId="8223"/>
    <cellStyle name="Calculation 4 9 4" xfId="6161"/>
    <cellStyle name="Calculation 4 9 5" xfId="5530"/>
    <cellStyle name="Calculation 4 9 6" xfId="5625"/>
    <cellStyle name="Calculation 4 9 7" xfId="6293"/>
    <cellStyle name="Calculation 40" xfId="19340"/>
    <cellStyle name="Calculation 41" xfId="19498"/>
    <cellStyle name="Calculation 5" xfId="8795"/>
    <cellStyle name="Calculation 5 10" xfId="9208"/>
    <cellStyle name="Calculation 5 10 2" xfId="11814"/>
    <cellStyle name="Calculation 5 10 3" xfId="7893"/>
    <cellStyle name="Calculation 5 10 4" xfId="12948"/>
    <cellStyle name="Calculation 5 10 5" xfId="14344"/>
    <cellStyle name="Calculation 5 10 6" xfId="15715"/>
    <cellStyle name="Calculation 5 10 7" xfId="16947"/>
    <cellStyle name="Calculation 5 11" xfId="9654"/>
    <cellStyle name="Calculation 5 11 2" xfId="12258"/>
    <cellStyle name="Calculation 5 11 3" xfId="13692"/>
    <cellStyle name="Calculation 5 11 4" xfId="15028"/>
    <cellStyle name="Calculation 5 11 5" xfId="16289"/>
    <cellStyle name="Calculation 5 11 6" xfId="17493"/>
    <cellStyle name="Calculation 5 11 7" xfId="18431"/>
    <cellStyle name="Calculation 5 12" xfId="9676"/>
    <cellStyle name="Calculation 5 12 2" xfId="12280"/>
    <cellStyle name="Calculation 5 12 3" xfId="13714"/>
    <cellStyle name="Calculation 5 12 4" xfId="15050"/>
    <cellStyle name="Calculation 5 12 5" xfId="16311"/>
    <cellStyle name="Calculation 5 12 6" xfId="17515"/>
    <cellStyle name="Calculation 5 12 7" xfId="18453"/>
    <cellStyle name="Calculation 5 13" xfId="9733"/>
    <cellStyle name="Calculation 5 13 2" xfId="12337"/>
    <cellStyle name="Calculation 5 13 3" xfId="13771"/>
    <cellStyle name="Calculation 5 13 4" xfId="15107"/>
    <cellStyle name="Calculation 5 13 5" xfId="16368"/>
    <cellStyle name="Calculation 5 13 6" xfId="17572"/>
    <cellStyle name="Calculation 5 13 7" xfId="18510"/>
    <cellStyle name="Calculation 5 14" xfId="9651"/>
    <cellStyle name="Calculation 5 14 2" xfId="12255"/>
    <cellStyle name="Calculation 5 14 3" xfId="13689"/>
    <cellStyle name="Calculation 5 14 4" xfId="15025"/>
    <cellStyle name="Calculation 5 14 5" xfId="16286"/>
    <cellStyle name="Calculation 5 14 6" xfId="17490"/>
    <cellStyle name="Calculation 5 14 7" xfId="18428"/>
    <cellStyle name="Calculation 5 15" xfId="9799"/>
    <cellStyle name="Calculation 5 15 2" xfId="12403"/>
    <cellStyle name="Calculation 5 15 3" xfId="13837"/>
    <cellStyle name="Calculation 5 15 4" xfId="15173"/>
    <cellStyle name="Calculation 5 15 5" xfId="16434"/>
    <cellStyle name="Calculation 5 15 6" xfId="17638"/>
    <cellStyle name="Calculation 5 15 7" xfId="18576"/>
    <cellStyle name="Calculation 5 16" xfId="9820"/>
    <cellStyle name="Calculation 5 16 2" xfId="12424"/>
    <cellStyle name="Calculation 5 16 3" xfId="13858"/>
    <cellStyle name="Calculation 5 16 4" xfId="15194"/>
    <cellStyle name="Calculation 5 16 5" xfId="16455"/>
    <cellStyle name="Calculation 5 16 6" xfId="17659"/>
    <cellStyle name="Calculation 5 16 7" xfId="18597"/>
    <cellStyle name="Calculation 5 17" xfId="8999"/>
    <cellStyle name="Calculation 5 17 2" xfId="11615"/>
    <cellStyle name="Calculation 5 17 3" xfId="6949"/>
    <cellStyle name="Calculation 5 17 4" xfId="6139"/>
    <cellStyle name="Calculation 5 17 5" xfId="7498"/>
    <cellStyle name="Calculation 5 17 6" xfId="4732"/>
    <cellStyle name="Calculation 5 17 7" xfId="7061"/>
    <cellStyle name="Calculation 5 18" xfId="9868"/>
    <cellStyle name="Calculation 5 18 2" xfId="12472"/>
    <cellStyle name="Calculation 5 18 3" xfId="13906"/>
    <cellStyle name="Calculation 5 18 4" xfId="15242"/>
    <cellStyle name="Calculation 5 18 5" xfId="16503"/>
    <cellStyle name="Calculation 5 18 6" xfId="17707"/>
    <cellStyle name="Calculation 5 18 7" xfId="18645"/>
    <cellStyle name="Calculation 5 19" xfId="9895"/>
    <cellStyle name="Calculation 5 19 2" xfId="12499"/>
    <cellStyle name="Calculation 5 19 3" xfId="13933"/>
    <cellStyle name="Calculation 5 19 4" xfId="15269"/>
    <cellStyle name="Calculation 5 19 5" xfId="16530"/>
    <cellStyle name="Calculation 5 19 6" xfId="17734"/>
    <cellStyle name="Calculation 5 19 7" xfId="18672"/>
    <cellStyle name="Calculation 5 2" xfId="9319"/>
    <cellStyle name="Calculation 5 2 2" xfId="11924"/>
    <cellStyle name="Calculation 5 2 3" xfId="7970"/>
    <cellStyle name="Calculation 5 2 4" xfId="13213"/>
    <cellStyle name="Calculation 5 2 5" xfId="14575"/>
    <cellStyle name="Calculation 5 2 6" xfId="10653"/>
    <cellStyle name="Calculation 5 2 7" xfId="17137"/>
    <cellStyle name="Calculation 5 20" xfId="9915"/>
    <cellStyle name="Calculation 5 20 2" xfId="12519"/>
    <cellStyle name="Calculation 5 20 3" xfId="13953"/>
    <cellStyle name="Calculation 5 20 4" xfId="15289"/>
    <cellStyle name="Calculation 5 20 5" xfId="16550"/>
    <cellStyle name="Calculation 5 20 6" xfId="17754"/>
    <cellStyle name="Calculation 5 20 7" xfId="18692"/>
    <cellStyle name="Calculation 5 21" xfId="9936"/>
    <cellStyle name="Calculation 5 21 2" xfId="12540"/>
    <cellStyle name="Calculation 5 21 3" xfId="13974"/>
    <cellStyle name="Calculation 5 21 4" xfId="15310"/>
    <cellStyle name="Calculation 5 21 5" xfId="16571"/>
    <cellStyle name="Calculation 5 21 6" xfId="17775"/>
    <cellStyle name="Calculation 5 21 7" xfId="18713"/>
    <cellStyle name="Calculation 5 22" xfId="9956"/>
    <cellStyle name="Calculation 5 22 2" xfId="12560"/>
    <cellStyle name="Calculation 5 22 3" xfId="13994"/>
    <cellStyle name="Calculation 5 22 4" xfId="15330"/>
    <cellStyle name="Calculation 5 22 5" xfId="16591"/>
    <cellStyle name="Calculation 5 22 6" xfId="17795"/>
    <cellStyle name="Calculation 5 22 7" xfId="18733"/>
    <cellStyle name="Calculation 5 23" xfId="9987"/>
    <cellStyle name="Calculation 5 23 2" xfId="12591"/>
    <cellStyle name="Calculation 5 23 3" xfId="14025"/>
    <cellStyle name="Calculation 5 23 4" xfId="15361"/>
    <cellStyle name="Calculation 5 23 5" xfId="16622"/>
    <cellStyle name="Calculation 5 23 6" xfId="17826"/>
    <cellStyle name="Calculation 5 23 7" xfId="18764"/>
    <cellStyle name="Calculation 5 24" xfId="10197"/>
    <cellStyle name="Calculation 5 24 2" xfId="12752"/>
    <cellStyle name="Calculation 5 24 3" xfId="14163"/>
    <cellStyle name="Calculation 5 24 4" xfId="15495"/>
    <cellStyle name="Calculation 5 24 5" xfId="16743"/>
    <cellStyle name="Calculation 5 24 6" xfId="17931"/>
    <cellStyle name="Calculation 5 24 7" xfId="18862"/>
    <cellStyle name="Calculation 5 25" xfId="10263"/>
    <cellStyle name="Calculation 5 25 2" xfId="12804"/>
    <cellStyle name="Calculation 5 25 3" xfId="14215"/>
    <cellStyle name="Calculation 5 25 4" xfId="15546"/>
    <cellStyle name="Calculation 5 25 5" xfId="16791"/>
    <cellStyle name="Calculation 5 25 6" xfId="17975"/>
    <cellStyle name="Calculation 5 25 7" xfId="18906"/>
    <cellStyle name="Calculation 5 26" xfId="10294"/>
    <cellStyle name="Calculation 5 26 2" xfId="12835"/>
    <cellStyle name="Calculation 5 26 3" xfId="14246"/>
    <cellStyle name="Calculation 5 26 4" xfId="15577"/>
    <cellStyle name="Calculation 5 26 5" xfId="16822"/>
    <cellStyle name="Calculation 5 26 6" xfId="18006"/>
    <cellStyle name="Calculation 5 26 7" xfId="18937"/>
    <cellStyle name="Calculation 5 27" xfId="11225"/>
    <cellStyle name="Calculation 5 27 2" xfId="13559"/>
    <cellStyle name="Calculation 5 27 3" xfId="14889"/>
    <cellStyle name="Calculation 5 27 4" xfId="16139"/>
    <cellStyle name="Calculation 5 27 5" xfId="17349"/>
    <cellStyle name="Calculation 5 27 6" xfId="18287"/>
    <cellStyle name="Calculation 5 27 7" xfId="19103"/>
    <cellStyle name="Calculation 5 28" xfId="11292"/>
    <cellStyle name="Calculation 5 28 2" xfId="13617"/>
    <cellStyle name="Calculation 5 28 3" xfId="14941"/>
    <cellStyle name="Calculation 5 28 4" xfId="16190"/>
    <cellStyle name="Calculation 5 28 5" xfId="17400"/>
    <cellStyle name="Calculation 5 28 6" xfId="18332"/>
    <cellStyle name="Calculation 5 28 7" xfId="19149"/>
    <cellStyle name="Calculation 5 29" xfId="14391"/>
    <cellStyle name="Calculation 5 3" xfId="9421"/>
    <cellStyle name="Calculation 5 3 2" xfId="12025"/>
    <cellStyle name="Calculation 5 3 3" xfId="7107"/>
    <cellStyle name="Calculation 5 3 4" xfId="10476"/>
    <cellStyle name="Calculation 5 3 5" xfId="12722"/>
    <cellStyle name="Calculation 5 3 6" xfId="14103"/>
    <cellStyle name="Calculation 5 3 7" xfId="17066"/>
    <cellStyle name="Calculation 5 30" xfId="20513"/>
    <cellStyle name="Calculation 5 4" xfId="6488"/>
    <cellStyle name="Calculation 5 4 2" xfId="7480"/>
    <cellStyle name="Calculation 5 4 3" xfId="7696"/>
    <cellStyle name="Calculation 5 4 4" xfId="6272"/>
    <cellStyle name="Calculation 5 4 5" xfId="7211"/>
    <cellStyle name="Calculation 5 4 6" xfId="13156"/>
    <cellStyle name="Calculation 5 4 7" xfId="14282"/>
    <cellStyle name="Calculation 5 5" xfId="9500"/>
    <cellStyle name="Calculation 5 5 2" xfId="12104"/>
    <cellStyle name="Calculation 5 5 3" xfId="7095"/>
    <cellStyle name="Calculation 5 5 4" xfId="13206"/>
    <cellStyle name="Calculation 5 5 5" xfId="14351"/>
    <cellStyle name="Calculation 5 5 6" xfId="15835"/>
    <cellStyle name="Calculation 5 5 7" xfId="17063"/>
    <cellStyle name="Calculation 5 6" xfId="9537"/>
    <cellStyle name="Calculation 5 6 2" xfId="12141"/>
    <cellStyle name="Calculation 5 6 3" xfId="5854"/>
    <cellStyle name="Calculation 5 6 4" xfId="6789"/>
    <cellStyle name="Calculation 5 6 5" xfId="3288"/>
    <cellStyle name="Calculation 5 6 6" xfId="11406"/>
    <cellStyle name="Calculation 5 6 7" xfId="5713"/>
    <cellStyle name="Calculation 5 7" xfId="9130"/>
    <cellStyle name="Calculation 5 7 2" xfId="11739"/>
    <cellStyle name="Calculation 5 7 3" xfId="7634"/>
    <cellStyle name="Calculation 5 7 4" xfId="7593"/>
    <cellStyle name="Calculation 5 7 5" xfId="5197"/>
    <cellStyle name="Calculation 5 7 6" xfId="8363"/>
    <cellStyle name="Calculation 5 7 7" xfId="7500"/>
    <cellStyle name="Calculation 5 8" xfId="9603"/>
    <cellStyle name="Calculation 5 8 2" xfId="12207"/>
    <cellStyle name="Calculation 5 8 3" xfId="6441"/>
    <cellStyle name="Calculation 5 8 4" xfId="5806"/>
    <cellStyle name="Calculation 5 8 5" xfId="16238"/>
    <cellStyle name="Calculation 5 8 6" xfId="13080"/>
    <cellStyle name="Calculation 5 8 7" xfId="18380"/>
    <cellStyle name="Calculation 5 9" xfId="9628"/>
    <cellStyle name="Calculation 5 9 2" xfId="12232"/>
    <cellStyle name="Calculation 5 9 3" xfId="13666"/>
    <cellStyle name="Calculation 5 9 4" xfId="15002"/>
    <cellStyle name="Calculation 5 9 5" xfId="16263"/>
    <cellStyle name="Calculation 5 9 6" xfId="17467"/>
    <cellStyle name="Calculation 5 9 7" xfId="18405"/>
    <cellStyle name="Calculation 6" xfId="8842"/>
    <cellStyle name="Calculation 6 2" xfId="11461"/>
    <cellStyle name="Calculation 6 3" xfId="6391"/>
    <cellStyle name="Calculation 6 4" xfId="7167"/>
    <cellStyle name="Calculation 6 5" xfId="6081"/>
    <cellStyle name="Calculation 6 6" xfId="15709"/>
    <cellStyle name="Calculation 6 7" xfId="8569"/>
    <cellStyle name="Calculation 6 8" xfId="20533"/>
    <cellStyle name="Calculation 7" xfId="8984"/>
    <cellStyle name="Calculation 7 2" xfId="11601"/>
    <cellStyle name="Calculation 7 3" xfId="4875"/>
    <cellStyle name="Calculation 7 4" xfId="6152"/>
    <cellStyle name="Calculation 7 5" xfId="4719"/>
    <cellStyle name="Calculation 7 6" xfId="7536"/>
    <cellStyle name="Calculation 7 7" xfId="7819"/>
    <cellStyle name="Calculation 8" xfId="9270"/>
    <cellStyle name="Calculation 8 2" xfId="11875"/>
    <cellStyle name="Calculation 8 3" xfId="7934"/>
    <cellStyle name="Calculation 8 4" xfId="12872"/>
    <cellStyle name="Calculation 8 5" xfId="14284"/>
    <cellStyle name="Calculation 8 6" xfId="10455"/>
    <cellStyle name="Calculation 8 7" xfId="14144"/>
    <cellStyle name="Calculation 9" xfId="8896"/>
    <cellStyle name="Calculation 9 2" xfId="11513"/>
    <cellStyle name="Calculation 9 3" xfId="8151"/>
    <cellStyle name="Calculation 9 4" xfId="6206"/>
    <cellStyle name="Calculation 9 5" xfId="5647"/>
    <cellStyle name="Calculation 9 6" xfId="3322"/>
    <cellStyle name="Calculation 9 7" xfId="12684"/>
    <cellStyle name="Case" xfId="799"/>
    <cellStyle name="category" xfId="800"/>
    <cellStyle name="category 2" xfId="4505"/>
    <cellStyle name="category 3" xfId="3259"/>
    <cellStyle name="Changeable" xfId="4292"/>
    <cellStyle name="Check Cell" xfId="2949"/>
    <cellStyle name="Check Cell 2" xfId="4293"/>
    <cellStyle name="Check Cell 3" xfId="20183"/>
    <cellStyle name="CIAIAU，μAc" xfId="4294"/>
    <cellStyle name="Comma" xfId="801"/>
    <cellStyle name="Comma  - Style1" xfId="802"/>
    <cellStyle name="Comma  - Style1 10" xfId="803"/>
    <cellStyle name="Comma  - Style1 11" xfId="804"/>
    <cellStyle name="Comma  - Style1 12" xfId="805"/>
    <cellStyle name="Comma  - Style1 13" xfId="806"/>
    <cellStyle name="Comma  - Style1 14" xfId="807"/>
    <cellStyle name="Comma  - Style1 15" xfId="808"/>
    <cellStyle name="Comma  - Style1 16" xfId="809"/>
    <cellStyle name="Comma  - Style1 17" xfId="10014"/>
    <cellStyle name="Comma  - Style1 18" xfId="4769"/>
    <cellStyle name="Comma  - Style1 2" xfId="810"/>
    <cellStyle name="Comma  - Style1 3" xfId="811"/>
    <cellStyle name="Comma  - Style1 4" xfId="812"/>
    <cellStyle name="Comma  - Style1 5" xfId="813"/>
    <cellStyle name="Comma  - Style1 6" xfId="814"/>
    <cellStyle name="Comma  - Style1 7" xfId="815"/>
    <cellStyle name="Comma  - Style1 8" xfId="816"/>
    <cellStyle name="Comma  - Style1 9" xfId="817"/>
    <cellStyle name="Comma  - Style2" xfId="818"/>
    <cellStyle name="Comma  - Style2 10" xfId="819"/>
    <cellStyle name="Comma  - Style2 11" xfId="820"/>
    <cellStyle name="Comma  - Style2 12" xfId="821"/>
    <cellStyle name="Comma  - Style2 13" xfId="822"/>
    <cellStyle name="Comma  - Style2 14" xfId="823"/>
    <cellStyle name="Comma  - Style2 15" xfId="824"/>
    <cellStyle name="Comma  - Style2 16" xfId="825"/>
    <cellStyle name="Comma  - Style2 17" xfId="10015"/>
    <cellStyle name="Comma  - Style2 18" xfId="5122"/>
    <cellStyle name="Comma  - Style2 2" xfId="826"/>
    <cellStyle name="Comma  - Style2 3" xfId="827"/>
    <cellStyle name="Comma  - Style2 4" xfId="828"/>
    <cellStyle name="Comma  - Style2 5" xfId="829"/>
    <cellStyle name="Comma  - Style2 6" xfId="830"/>
    <cellStyle name="Comma  - Style2 7" xfId="831"/>
    <cellStyle name="Comma  - Style2 8" xfId="832"/>
    <cellStyle name="Comma  - Style2 9" xfId="833"/>
    <cellStyle name="Comma  - Style3" xfId="834"/>
    <cellStyle name="Comma  - Style3 10" xfId="835"/>
    <cellStyle name="Comma  - Style3 11" xfId="836"/>
    <cellStyle name="Comma  - Style3 12" xfId="837"/>
    <cellStyle name="Comma  - Style3 13" xfId="838"/>
    <cellStyle name="Comma  - Style3 14" xfId="839"/>
    <cellStyle name="Comma  - Style3 15" xfId="840"/>
    <cellStyle name="Comma  - Style3 16" xfId="841"/>
    <cellStyle name="Comma  - Style3 17" xfId="10016"/>
    <cellStyle name="Comma  - Style3 18" xfId="5984"/>
    <cellStyle name="Comma  - Style3 2" xfId="842"/>
    <cellStyle name="Comma  - Style3 3" xfId="843"/>
    <cellStyle name="Comma  - Style3 4" xfId="844"/>
    <cellStyle name="Comma  - Style3 5" xfId="845"/>
    <cellStyle name="Comma  - Style3 6" xfId="846"/>
    <cellStyle name="Comma  - Style3 7" xfId="847"/>
    <cellStyle name="Comma  - Style3 8" xfId="848"/>
    <cellStyle name="Comma  - Style3 9" xfId="849"/>
    <cellStyle name="Comma  - Style4" xfId="850"/>
    <cellStyle name="Comma  - Style4 10" xfId="851"/>
    <cellStyle name="Comma  - Style4 11" xfId="852"/>
    <cellStyle name="Comma  - Style4 12" xfId="853"/>
    <cellStyle name="Comma  - Style4 13" xfId="854"/>
    <cellStyle name="Comma  - Style4 14" xfId="855"/>
    <cellStyle name="Comma  - Style4 15" xfId="856"/>
    <cellStyle name="Comma  - Style4 16" xfId="857"/>
    <cellStyle name="Comma  - Style4 17" xfId="10017"/>
    <cellStyle name="Comma  - Style4 18" xfId="4677"/>
    <cellStyle name="Comma  - Style4 2" xfId="858"/>
    <cellStyle name="Comma  - Style4 3" xfId="859"/>
    <cellStyle name="Comma  - Style4 4" xfId="860"/>
    <cellStyle name="Comma  - Style4 5" xfId="861"/>
    <cellStyle name="Comma  - Style4 6" xfId="862"/>
    <cellStyle name="Comma  - Style4 7" xfId="863"/>
    <cellStyle name="Comma  - Style4 8" xfId="864"/>
    <cellStyle name="Comma  - Style4 9" xfId="865"/>
    <cellStyle name="Comma  - Style5" xfId="866"/>
    <cellStyle name="Comma  - Style5 10" xfId="867"/>
    <cellStyle name="Comma  - Style5 11" xfId="868"/>
    <cellStyle name="Comma  - Style5 12" xfId="869"/>
    <cellStyle name="Comma  - Style5 13" xfId="870"/>
    <cellStyle name="Comma  - Style5 14" xfId="871"/>
    <cellStyle name="Comma  - Style5 15" xfId="872"/>
    <cellStyle name="Comma  - Style5 16" xfId="873"/>
    <cellStyle name="Comma  - Style5 17" xfId="10018"/>
    <cellStyle name="Comma  - Style5 18" xfId="5722"/>
    <cellStyle name="Comma  - Style5 2" xfId="874"/>
    <cellStyle name="Comma  - Style5 3" xfId="875"/>
    <cellStyle name="Comma  - Style5 4" xfId="876"/>
    <cellStyle name="Comma  - Style5 5" xfId="877"/>
    <cellStyle name="Comma  - Style5 6" xfId="878"/>
    <cellStyle name="Comma  - Style5 7" xfId="879"/>
    <cellStyle name="Comma  - Style5 8" xfId="880"/>
    <cellStyle name="Comma  - Style5 9" xfId="881"/>
    <cellStyle name="Comma  - Style6" xfId="882"/>
    <cellStyle name="Comma  - Style6 10" xfId="883"/>
    <cellStyle name="Comma  - Style6 11" xfId="884"/>
    <cellStyle name="Comma  - Style6 12" xfId="885"/>
    <cellStyle name="Comma  - Style6 13" xfId="886"/>
    <cellStyle name="Comma  - Style6 14" xfId="887"/>
    <cellStyle name="Comma  - Style6 15" xfId="888"/>
    <cellStyle name="Comma  - Style6 16" xfId="889"/>
    <cellStyle name="Comma  - Style6 17" xfId="10019"/>
    <cellStyle name="Comma  - Style6 18" xfId="4764"/>
    <cellStyle name="Comma  - Style6 2" xfId="890"/>
    <cellStyle name="Comma  - Style6 3" xfId="891"/>
    <cellStyle name="Comma  - Style6 4" xfId="892"/>
    <cellStyle name="Comma  - Style6 5" xfId="893"/>
    <cellStyle name="Comma  - Style6 6" xfId="894"/>
    <cellStyle name="Comma  - Style6 7" xfId="895"/>
    <cellStyle name="Comma  - Style6 8" xfId="896"/>
    <cellStyle name="Comma  - Style6 9" xfId="897"/>
    <cellStyle name="Comma  - Style7" xfId="898"/>
    <cellStyle name="Comma  - Style7 10" xfId="899"/>
    <cellStyle name="Comma  - Style7 11" xfId="900"/>
    <cellStyle name="Comma  - Style7 12" xfId="901"/>
    <cellStyle name="Comma  - Style7 13" xfId="902"/>
    <cellStyle name="Comma  - Style7 14" xfId="903"/>
    <cellStyle name="Comma  - Style7 15" xfId="904"/>
    <cellStyle name="Comma  - Style7 16" xfId="905"/>
    <cellStyle name="Comma  - Style7 17" xfId="10020"/>
    <cellStyle name="Comma  - Style7 18" xfId="5833"/>
    <cellStyle name="Comma  - Style7 2" xfId="906"/>
    <cellStyle name="Comma  - Style7 3" xfId="907"/>
    <cellStyle name="Comma  - Style7 4" xfId="908"/>
    <cellStyle name="Comma  - Style7 5" xfId="909"/>
    <cellStyle name="Comma  - Style7 6" xfId="910"/>
    <cellStyle name="Comma  - Style7 7" xfId="911"/>
    <cellStyle name="Comma  - Style7 8" xfId="912"/>
    <cellStyle name="Comma  - Style7 9" xfId="913"/>
    <cellStyle name="Comma  - Style8" xfId="914"/>
    <cellStyle name="Comma  - Style8 10" xfId="915"/>
    <cellStyle name="Comma  - Style8 11" xfId="916"/>
    <cellStyle name="Comma  - Style8 12" xfId="917"/>
    <cellStyle name="Comma  - Style8 13" xfId="918"/>
    <cellStyle name="Comma  - Style8 14" xfId="919"/>
    <cellStyle name="Comma  - Style8 15" xfId="920"/>
    <cellStyle name="Comma  - Style8 16" xfId="921"/>
    <cellStyle name="Comma  - Style8 17" xfId="10021"/>
    <cellStyle name="Comma  - Style8 18" xfId="5038"/>
    <cellStyle name="Comma  - Style8 2" xfId="922"/>
    <cellStyle name="Comma  - Style8 3" xfId="923"/>
    <cellStyle name="Comma  - Style8 4" xfId="924"/>
    <cellStyle name="Comma  - Style8 5" xfId="925"/>
    <cellStyle name="Comma  - Style8 6" xfId="926"/>
    <cellStyle name="Comma  - Style8 7" xfId="927"/>
    <cellStyle name="Comma  - Style8 8" xfId="928"/>
    <cellStyle name="Comma  - Style8 9" xfId="929"/>
    <cellStyle name="Comma [0]" xfId="930"/>
    <cellStyle name="Comma [0] 2" xfId="2950"/>
    <cellStyle name="Comma [0]_ sg&amp;" xfId="3109"/>
    <cellStyle name="Comma [1]" xfId="4296"/>
    <cellStyle name="Comma [2]" xfId="4297"/>
    <cellStyle name="Comma [3]" xfId="4298"/>
    <cellStyle name="Comma 0" xfId="2951"/>
    <cellStyle name="Comma 2" xfId="2952"/>
    <cellStyle name="Comma 2 2" xfId="4557"/>
    <cellStyle name="Comma 2 3" xfId="4300"/>
    <cellStyle name="comma zerodec" xfId="931"/>
    <cellStyle name="Comma_  우리자산운용연결정산표검토의 워크시트" xfId="4301"/>
    <cellStyle name="Comma0" xfId="932"/>
    <cellStyle name="Copied" xfId="933"/>
    <cellStyle name="Copied 2" xfId="4506"/>
    <cellStyle name="Copied 3" xfId="3268"/>
    <cellStyle name="Curren?y_9월경비_1월회비내역 (2)_1" xfId="2953"/>
    <cellStyle name="Curren?_x0012_퐀_x0017_?" xfId="4302"/>
    <cellStyle name="Currency" xfId="934"/>
    <cellStyle name="Currency [0]" xfId="935"/>
    <cellStyle name="Currency [0] 2" xfId="2954"/>
    <cellStyle name="Currency [0]_ " xfId="3110"/>
    <cellStyle name="Currency [1]" xfId="4304"/>
    <cellStyle name="Currency [2]" xfId="4305"/>
    <cellStyle name="Currency [3]" xfId="4306"/>
    <cellStyle name="Currency 0" xfId="2955"/>
    <cellStyle name="Currency 2" xfId="2956"/>
    <cellStyle name="currency-$" xfId="936"/>
    <cellStyle name="currency-$ 2" xfId="937"/>
    <cellStyle name="currency-$ 2 2" xfId="20385"/>
    <cellStyle name="currency-$ 3" xfId="938"/>
    <cellStyle name="currency-$ 3 2" xfId="20384"/>
    <cellStyle name="currency-$ 4" xfId="939"/>
    <cellStyle name="currency-$ 4 2" xfId="20383"/>
    <cellStyle name="currency-$ 5" xfId="940"/>
    <cellStyle name="currency-$ 5 2" xfId="20382"/>
    <cellStyle name="currency-$ 6" xfId="941"/>
    <cellStyle name="currency-$ 6 2" xfId="20381"/>
    <cellStyle name="currency-$ 7" xfId="942"/>
    <cellStyle name="currency-$ 7 2" xfId="20380"/>
    <cellStyle name="currency-$ 8" xfId="20386"/>
    <cellStyle name="Currency(￦)" xfId="4309"/>
    <cellStyle name="Currency_  우리자산운용연결정산표검토의 워크시트" xfId="4310"/>
    <cellStyle name="Currency0" xfId="943"/>
    <cellStyle name="Currency1" xfId="944"/>
    <cellStyle name="Currency1 10" xfId="945"/>
    <cellStyle name="Currency1 2" xfId="946"/>
    <cellStyle name="Currency1 2 2" xfId="2957"/>
    <cellStyle name="Currency1 3" xfId="947"/>
    <cellStyle name="Currency1 4" xfId="948"/>
    <cellStyle name="Currency1 5" xfId="949"/>
    <cellStyle name="Currency1 6" xfId="950"/>
    <cellStyle name="Currency1 7" xfId="951"/>
    <cellStyle name="Currency1 8" xfId="952"/>
    <cellStyle name="Currency1 9" xfId="953"/>
    <cellStyle name="Curren堼y_9월경비_1월회비내역 (2)_1" xfId="2958"/>
    <cellStyle name="Cu䁲rency [0]_QTR94_95_97회비" xfId="4311"/>
    <cellStyle name="Dash" xfId="4312"/>
    <cellStyle name="Date" xfId="954"/>
    <cellStyle name="Date [D-M-Y]" xfId="4313"/>
    <cellStyle name="Date [M/D/Y]" xfId="4314"/>
    <cellStyle name="Date [M/Y]" xfId="4315"/>
    <cellStyle name="Date [M-Y]" xfId="4316"/>
    <cellStyle name="Date Aligned" xfId="2959"/>
    <cellStyle name="Date_ 우리F&amp;I 연결정산표 검토의 워크시트" xfId="4318"/>
    <cellStyle name="Description" xfId="4319"/>
    <cellStyle name="Dezi +0_-" xfId="4320"/>
    <cellStyle name="Dezi +1_-" xfId="4321"/>
    <cellStyle name="Dezi 0_-" xfId="4322"/>
    <cellStyle name="Dezi 1_-" xfId="4323"/>
    <cellStyle name="Dezi 2_-" xfId="4324"/>
    <cellStyle name="Dezi 3_-" xfId="4325"/>
    <cellStyle name="Dezimal [0]_laroux" xfId="4326"/>
    <cellStyle name="Dezimal_BDY678" xfId="4327"/>
    <cellStyle name="Dollar (zero dec)" xfId="955"/>
    <cellStyle name="Dotted Line" xfId="2960"/>
    <cellStyle name="Double Accounting" xfId="956"/>
    <cellStyle name="dr" xfId="4329"/>
    <cellStyle name="Dziesiętny_AKCJE00_nowe" xfId="4330"/>
    <cellStyle name="Emphasis 1" xfId="2961"/>
    <cellStyle name="Emphasis 2" xfId="2962"/>
    <cellStyle name="Emphasis 3" xfId="2963"/>
    <cellStyle name="Entered" xfId="957"/>
    <cellStyle name="Entered 2" xfId="4507"/>
    <cellStyle name="Entered 3" xfId="3274"/>
    <cellStyle name="Euro" xfId="958"/>
    <cellStyle name="Explanatory Text" xfId="4334"/>
    <cellStyle name="F2" xfId="4335"/>
    <cellStyle name="F3" xfId="4336"/>
    <cellStyle name="F4" xfId="4337"/>
    <cellStyle name="F5" xfId="4338"/>
    <cellStyle name="F6" xfId="4339"/>
    <cellStyle name="F7" xfId="4340"/>
    <cellStyle name="F8" xfId="4341"/>
    <cellStyle name="Fixed" xfId="959"/>
    <cellStyle name="Followed Hyperlink_0012_288_sales_restated" xfId="4342"/>
    <cellStyle name="Footnote" xfId="2964"/>
    <cellStyle name="Fr. +0_-" xfId="4344"/>
    <cellStyle name="Fr. 0_-" xfId="4345"/>
    <cellStyle name="Fr. 2_-" xfId="4346"/>
    <cellStyle name="Fraction" xfId="4347"/>
    <cellStyle name="Fraction [8]" xfId="4348"/>
    <cellStyle name="Fraction [Bl]" xfId="4349"/>
    <cellStyle name="Fraction [Bl] 2" xfId="10074"/>
    <cellStyle name="Fraction [Bl] 3" xfId="8416"/>
    <cellStyle name="Good" xfId="2965"/>
    <cellStyle name="Good 2" xfId="4350"/>
    <cellStyle name="Grey" xfId="960"/>
    <cellStyle name="Grey 2" xfId="961"/>
    <cellStyle name="Grey 2 2" xfId="2966"/>
    <cellStyle name="Hard Percent" xfId="2967"/>
    <cellStyle name="HEADER" xfId="962"/>
    <cellStyle name="HEADER 2" xfId="4508"/>
    <cellStyle name="HEADER 3" xfId="3276"/>
    <cellStyle name="Header1" xfId="963"/>
    <cellStyle name="Header1 2" xfId="4509"/>
    <cellStyle name="Header1 3" xfId="3277"/>
    <cellStyle name="Header2" xfId="964"/>
    <cellStyle name="Header2 10" xfId="8684"/>
    <cellStyle name="Header2 10 10" xfId="5071"/>
    <cellStyle name="Header2 10 11" xfId="13180"/>
    <cellStyle name="Header2 10 12" xfId="12750"/>
    <cellStyle name="Header2 10 13" xfId="16953"/>
    <cellStyle name="Header2 10 14" xfId="20291"/>
    <cellStyle name="Header2 10 2" xfId="9274"/>
    <cellStyle name="Header2 10 2 2" xfId="11879"/>
    <cellStyle name="Header2 10 2 2 2" xfId="20671"/>
    <cellStyle name="Header2 10 2 3" xfId="7931"/>
    <cellStyle name="Header2 10 2 3 2" xfId="20753"/>
    <cellStyle name="Header2 10 2 4" xfId="12862"/>
    <cellStyle name="Header2 10 2 4 2" xfId="20522"/>
    <cellStyle name="Header2 10 2 5" xfId="14275"/>
    <cellStyle name="Header2 10 2 6" xfId="8018"/>
    <cellStyle name="Header2 10 2 7" xfId="7169"/>
    <cellStyle name="Header2 10 2 8" xfId="20428"/>
    <cellStyle name="Header2 10 3" xfId="9064"/>
    <cellStyle name="Header2 10 3 2" xfId="11679"/>
    <cellStyle name="Header2 10 3 3" xfId="5074"/>
    <cellStyle name="Header2 10 3 4" xfId="8240"/>
    <cellStyle name="Header2 10 3 5" xfId="6825"/>
    <cellStyle name="Header2 10 3 6" xfId="15811"/>
    <cellStyle name="Header2 10 3 7" xfId="6851"/>
    <cellStyle name="Header2 10 3 8" xfId="20588"/>
    <cellStyle name="Header2 10 4" xfId="6558"/>
    <cellStyle name="Header2 10 4 2" xfId="7423"/>
    <cellStyle name="Header2 10 4 3" xfId="4701"/>
    <cellStyle name="Header2 10 4 4" xfId="5996"/>
    <cellStyle name="Header2 10 4 5" xfId="5002"/>
    <cellStyle name="Header2 10 4 6" xfId="13252"/>
    <cellStyle name="Header2 10 4 7" xfId="14610"/>
    <cellStyle name="Header2 10 4 8" xfId="20694"/>
    <cellStyle name="Header2 10 5" xfId="6619"/>
    <cellStyle name="Header2 10 5 2" xfId="7377"/>
    <cellStyle name="Header2 10 5 3" xfId="6061"/>
    <cellStyle name="Header2 10 5 4" xfId="8492"/>
    <cellStyle name="Header2 10 5 5" xfId="5702"/>
    <cellStyle name="Header2 10 5 6" xfId="5776"/>
    <cellStyle name="Header2 10 5 7" xfId="10386"/>
    <cellStyle name="Header2 10 6" xfId="6674"/>
    <cellStyle name="Header2 10 6 2" xfId="5569"/>
    <cellStyle name="Header2 10 6 3" xfId="13290"/>
    <cellStyle name="Header2 10 6 4" xfId="14646"/>
    <cellStyle name="Header2 10 6 5" xfId="15913"/>
    <cellStyle name="Header2 10 6 6" xfId="14122"/>
    <cellStyle name="Header2 10 6 7" xfId="18151"/>
    <cellStyle name="Header2 10 7" xfId="10114"/>
    <cellStyle name="Header2 10 7 2" xfId="12692"/>
    <cellStyle name="Header2 10 7 3" xfId="14110"/>
    <cellStyle name="Header2 10 7 4" xfId="15445"/>
    <cellStyle name="Header2 10 7 5" xfId="16700"/>
    <cellStyle name="Header2 10 7 6" xfId="17894"/>
    <cellStyle name="Header2 10 7 7" xfId="18825"/>
    <cellStyle name="Header2 10 8" xfId="11133"/>
    <cellStyle name="Header2 10 8 2" xfId="13491"/>
    <cellStyle name="Header2 10 8 3" xfId="14828"/>
    <cellStyle name="Header2 10 8 4" xfId="16083"/>
    <cellStyle name="Header2 10 8 5" xfId="17299"/>
    <cellStyle name="Header2 10 8 6" xfId="18242"/>
    <cellStyle name="Header2 10 8 7" xfId="19057"/>
    <cellStyle name="Header2 10 9" xfId="11377"/>
    <cellStyle name="Header2 11" xfId="8769"/>
    <cellStyle name="Header2 11 10" xfId="9564"/>
    <cellStyle name="Header2 11 10 2" xfId="12168"/>
    <cellStyle name="Header2 11 10 3" xfId="7085"/>
    <cellStyle name="Header2 11 10 4" xfId="8647"/>
    <cellStyle name="Header2 11 10 5" xfId="7037"/>
    <cellStyle name="Header2 11 10 6" xfId="6224"/>
    <cellStyle name="Header2 11 10 7" xfId="4618"/>
    <cellStyle name="Header2 11 11" xfId="8945"/>
    <cellStyle name="Header2 11 11 2" xfId="11562"/>
    <cellStyle name="Header2 11 11 3" xfId="8197"/>
    <cellStyle name="Header2 11 11 4" xfId="8598"/>
    <cellStyle name="Header2 11 11 5" xfId="4651"/>
    <cellStyle name="Header2 11 11 6" xfId="5982"/>
    <cellStyle name="Header2 11 11 7" xfId="6346"/>
    <cellStyle name="Header2 11 12" xfId="9388"/>
    <cellStyle name="Header2 11 12 2" xfId="11993"/>
    <cellStyle name="Header2 11 12 3" xfId="5657"/>
    <cellStyle name="Header2 11 12 4" xfId="7134"/>
    <cellStyle name="Header2 11 12 5" xfId="8556"/>
    <cellStyle name="Header2 11 12 6" xfId="7012"/>
    <cellStyle name="Header2 11 12 7" xfId="5605"/>
    <cellStyle name="Header2 11 13" xfId="9189"/>
    <cellStyle name="Header2 11 13 2" xfId="11797"/>
    <cellStyle name="Header2 11 13 3" xfId="7885"/>
    <cellStyle name="Header2 11 13 4" xfId="8113"/>
    <cellStyle name="Header2 11 13 5" xfId="6243"/>
    <cellStyle name="Header2 11 13 6" xfId="6960"/>
    <cellStyle name="Header2 11 13 7" xfId="6992"/>
    <cellStyle name="Header2 11 14" xfId="9074"/>
    <cellStyle name="Header2 11 14 2" xfId="11688"/>
    <cellStyle name="Header2 11 14 3" xfId="6021"/>
    <cellStyle name="Header2 11 14 4" xfId="7756"/>
    <cellStyle name="Header2 11 14 5" xfId="6254"/>
    <cellStyle name="Header2 11 14 6" xfId="4690"/>
    <cellStyle name="Header2 11 14 7" xfId="14859"/>
    <cellStyle name="Header2 11 15" xfId="9166"/>
    <cellStyle name="Header2 11 15 2" xfId="11774"/>
    <cellStyle name="Header2 11 15 3" xfId="5757"/>
    <cellStyle name="Header2 11 15 4" xfId="5763"/>
    <cellStyle name="Header2 11 15 5" xfId="13485"/>
    <cellStyle name="Header2 11 15 6" xfId="5326"/>
    <cellStyle name="Header2 11 15 7" xfId="5464"/>
    <cellStyle name="Header2 11 16" xfId="6521"/>
    <cellStyle name="Header2 11 16 2" xfId="5353"/>
    <cellStyle name="Header2 11 16 3" xfId="5644"/>
    <cellStyle name="Header2 11 16 4" xfId="5450"/>
    <cellStyle name="Header2 11 16 5" xfId="4649"/>
    <cellStyle name="Header2 11 16 6" xfId="7044"/>
    <cellStyle name="Header2 11 16 7" xfId="14297"/>
    <cellStyle name="Header2 11 17" xfId="9708"/>
    <cellStyle name="Header2 11 17 2" xfId="12312"/>
    <cellStyle name="Header2 11 17 3" xfId="13746"/>
    <cellStyle name="Header2 11 17 4" xfId="15082"/>
    <cellStyle name="Header2 11 17 5" xfId="16343"/>
    <cellStyle name="Header2 11 17 6" xfId="17547"/>
    <cellStyle name="Header2 11 17 7" xfId="18485"/>
    <cellStyle name="Header2 11 18" xfId="8869"/>
    <cellStyle name="Header2 11 18 2" xfId="11487"/>
    <cellStyle name="Header2 11 18 3" xfId="3272"/>
    <cellStyle name="Header2 11 18 4" xfId="6334"/>
    <cellStyle name="Header2 11 18 5" xfId="13582"/>
    <cellStyle name="Header2 11 18 6" xfId="15959"/>
    <cellStyle name="Header2 11 18 7" xfId="15976"/>
    <cellStyle name="Header2 11 19" xfId="9023"/>
    <cellStyle name="Header2 11 19 2" xfId="11639"/>
    <cellStyle name="Header2 11 19 3" xfId="5406"/>
    <cellStyle name="Header2 11 19 4" xfId="6330"/>
    <cellStyle name="Header2 11 19 5" xfId="8131"/>
    <cellStyle name="Header2 11 19 6" xfId="16082"/>
    <cellStyle name="Header2 11 19 7" xfId="14516"/>
    <cellStyle name="Header2 11 2" xfId="9311"/>
    <cellStyle name="Header2 11 2 2" xfId="11916"/>
    <cellStyle name="Header2 11 2 3" xfId="5345"/>
    <cellStyle name="Header2 11 2 4" xfId="13192"/>
    <cellStyle name="Header2 11 2 5" xfId="14554"/>
    <cellStyle name="Header2 11 2 6" xfId="15769"/>
    <cellStyle name="Header2 11 2 7" xfId="16919"/>
    <cellStyle name="Header2 11 2 8" xfId="20649"/>
    <cellStyle name="Header2 11 20" xfId="9516"/>
    <cellStyle name="Header2 11 20 2" xfId="12120"/>
    <cellStyle name="Header2 11 20 3" xfId="5742"/>
    <cellStyle name="Header2 11 20 4" xfId="13198"/>
    <cellStyle name="Header2 11 20 5" xfId="14322"/>
    <cellStyle name="Header2 11 20 6" xfId="15618"/>
    <cellStyle name="Header2 11 20 7" xfId="16859"/>
    <cellStyle name="Header2 11 21" xfId="6624"/>
    <cellStyle name="Header2 11 21 2" xfId="7372"/>
    <cellStyle name="Header2 11 21 3" xfId="6066"/>
    <cellStyle name="Header2 11 21 4" xfId="4939"/>
    <cellStyle name="Header2 11 21 5" xfId="10989"/>
    <cellStyle name="Header2 11 21 6" xfId="8439"/>
    <cellStyle name="Header2 11 21 7" xfId="7214"/>
    <cellStyle name="Header2 11 22" xfId="6498"/>
    <cellStyle name="Header2 11 22 2" xfId="7472"/>
    <cellStyle name="Header2 11 22 3" xfId="8048"/>
    <cellStyle name="Header2 11 22 4" xfId="10387"/>
    <cellStyle name="Header2 11 22 5" xfId="5403"/>
    <cellStyle name="Header2 11 22 6" xfId="8065"/>
    <cellStyle name="Header2 11 22 7" xfId="13032"/>
    <cellStyle name="Header2 11 23" xfId="9383"/>
    <cellStyle name="Header2 11 23 2" xfId="11988"/>
    <cellStyle name="Header2 11 23 3" xfId="8244"/>
    <cellStyle name="Header2 11 23 4" xfId="7139"/>
    <cellStyle name="Header2 11 23 5" xfId="8541"/>
    <cellStyle name="Header2 11 23 6" xfId="7016"/>
    <cellStyle name="Header2 11 23 7" xfId="10456"/>
    <cellStyle name="Header2 11 24" xfId="9062"/>
    <cellStyle name="Header2 11 24 2" xfId="11677"/>
    <cellStyle name="Header2 11 24 3" xfId="7666"/>
    <cellStyle name="Header2 11 24 4" xfId="6317"/>
    <cellStyle name="Header2 11 24 5" xfId="10342"/>
    <cellStyle name="Header2 11 24 6" xfId="10504"/>
    <cellStyle name="Header2 11 24 7" xfId="5561"/>
    <cellStyle name="Header2 11 25" xfId="8923"/>
    <cellStyle name="Header2 11 25 2" xfId="11540"/>
    <cellStyle name="Header2 11 25 3" xfId="8175"/>
    <cellStyle name="Header2 11 25 4" xfId="8302"/>
    <cellStyle name="Header2 11 25 5" xfId="4686"/>
    <cellStyle name="Header2 11 25 6" xfId="11360"/>
    <cellStyle name="Header2 11 25 7" xfId="7687"/>
    <cellStyle name="Header2 11 26" xfId="9094"/>
    <cellStyle name="Header2 11 26 2" xfId="11707"/>
    <cellStyle name="Header2 11 26 3" xfId="8538"/>
    <cellStyle name="Header2 11 26 4" xfId="13480"/>
    <cellStyle name="Header2 11 26 5" xfId="5820"/>
    <cellStyle name="Header2 11 26 6" xfId="7987"/>
    <cellStyle name="Header2 11 26 7" xfId="10354"/>
    <cellStyle name="Header2 11 27" xfId="8843"/>
    <cellStyle name="Header2 11 27 2" xfId="11462"/>
    <cellStyle name="Header2 11 27 3" xfId="6392"/>
    <cellStyle name="Header2 11 27 4" xfId="13153"/>
    <cellStyle name="Header2 11 27 5" xfId="6082"/>
    <cellStyle name="Header2 11 27 6" xfId="4693"/>
    <cellStyle name="Header2 11 27 7" xfId="10399"/>
    <cellStyle name="Header2 11 28" xfId="6700"/>
    <cellStyle name="Header2 11 28 2" xfId="7316"/>
    <cellStyle name="Header2 11 28 3" xfId="13225"/>
    <cellStyle name="Header2 11 28 4" xfId="14683"/>
    <cellStyle name="Header2 11 28 5" xfId="15624"/>
    <cellStyle name="Header2 11 28 6" xfId="17098"/>
    <cellStyle name="Header2 11 28 7" xfId="18031"/>
    <cellStyle name="Header2 11 29" xfId="9254"/>
    <cellStyle name="Header2 11 29 2" xfId="11859"/>
    <cellStyle name="Header2 11 29 3" xfId="7939"/>
    <cellStyle name="Header2 11 29 4" xfId="7235"/>
    <cellStyle name="Header2 11 29 5" xfId="13046"/>
    <cellStyle name="Header2 11 29 6" xfId="15961"/>
    <cellStyle name="Header2 11 29 7" xfId="17076"/>
    <cellStyle name="Header2 11 3" xfId="9054"/>
    <cellStyle name="Header2 11 3 2" xfId="11669"/>
    <cellStyle name="Header2 11 3 3" xfId="6410"/>
    <cellStyle name="Header2 11 3 4" xfId="5922"/>
    <cellStyle name="Header2 11 3 5" xfId="5462"/>
    <cellStyle name="Header2 11 3 6" xfId="15476"/>
    <cellStyle name="Header2 11 3 7" xfId="6821"/>
    <cellStyle name="Header2 11 3 8" xfId="20747"/>
    <cellStyle name="Header2 11 30" xfId="9981"/>
    <cellStyle name="Header2 11 30 2" xfId="12585"/>
    <cellStyle name="Header2 11 30 3" xfId="14019"/>
    <cellStyle name="Header2 11 30 4" xfId="15355"/>
    <cellStyle name="Header2 11 30 5" xfId="16616"/>
    <cellStyle name="Header2 11 30 6" xfId="17820"/>
    <cellStyle name="Header2 11 30 7" xfId="18758"/>
    <cellStyle name="Header2 11 31" xfId="10178"/>
    <cellStyle name="Header2 11 31 2" xfId="12738"/>
    <cellStyle name="Header2 11 31 3" xfId="14153"/>
    <cellStyle name="Header2 11 31 4" xfId="15483"/>
    <cellStyle name="Header2 11 31 5" xfId="16735"/>
    <cellStyle name="Header2 11 31 6" xfId="17923"/>
    <cellStyle name="Header2 11 31 7" xfId="18855"/>
    <cellStyle name="Header2 11 32" xfId="10257"/>
    <cellStyle name="Header2 11 32 2" xfId="12798"/>
    <cellStyle name="Header2 11 32 3" xfId="14209"/>
    <cellStyle name="Header2 11 32 4" xfId="15540"/>
    <cellStyle name="Header2 11 32 5" xfId="16785"/>
    <cellStyle name="Header2 11 32 6" xfId="17969"/>
    <cellStyle name="Header2 11 32 7" xfId="18900"/>
    <cellStyle name="Header2 11 33" xfId="10288"/>
    <cellStyle name="Header2 11 33 2" xfId="12829"/>
    <cellStyle name="Header2 11 33 3" xfId="14240"/>
    <cellStyle name="Header2 11 33 4" xfId="15571"/>
    <cellStyle name="Header2 11 33 5" xfId="16816"/>
    <cellStyle name="Header2 11 33 6" xfId="18000"/>
    <cellStyle name="Header2 11 33 7" xfId="18931"/>
    <cellStyle name="Header2 11 34" xfId="11206"/>
    <cellStyle name="Header2 11 34 2" xfId="13547"/>
    <cellStyle name="Header2 11 34 3" xfId="14878"/>
    <cellStyle name="Header2 11 34 4" xfId="16128"/>
    <cellStyle name="Header2 11 34 5" xfId="17340"/>
    <cellStyle name="Header2 11 34 6" xfId="18280"/>
    <cellStyle name="Header2 11 34 7" xfId="19096"/>
    <cellStyle name="Header2 11 35" xfId="11286"/>
    <cellStyle name="Header2 11 35 2" xfId="13611"/>
    <cellStyle name="Header2 11 35 3" xfId="14935"/>
    <cellStyle name="Header2 11 35 4" xfId="16184"/>
    <cellStyle name="Header2 11 35 5" xfId="17394"/>
    <cellStyle name="Header2 11 35 6" xfId="18326"/>
    <cellStyle name="Header2 11 35 7" xfId="19143"/>
    <cellStyle name="Header2 11 36" xfId="11048"/>
    <cellStyle name="Header2 11 36 2" xfId="13425"/>
    <cellStyle name="Header2 11 36 3" xfId="14769"/>
    <cellStyle name="Header2 11 36 4" xfId="16030"/>
    <cellStyle name="Header2 11 36 5" xfId="17252"/>
    <cellStyle name="Header2 11 36 6" xfId="18206"/>
    <cellStyle name="Header2 11 36 7" xfId="19020"/>
    <cellStyle name="Header2 11 37" xfId="11086"/>
    <cellStyle name="Header2 11 37 2" xfId="13454"/>
    <cellStyle name="Header2 11 37 3" xfId="14798"/>
    <cellStyle name="Header2 11 37 4" xfId="16059"/>
    <cellStyle name="Header2 11 37 5" xfId="17276"/>
    <cellStyle name="Header2 11 37 6" xfId="18226"/>
    <cellStyle name="Header2 11 37 7" xfId="19040"/>
    <cellStyle name="Header2 11 38" xfId="20388"/>
    <cellStyle name="Header2 11 4" xfId="8952"/>
    <cellStyle name="Header2 11 4 2" xfId="11569"/>
    <cellStyle name="Header2 11 4 3" xfId="8204"/>
    <cellStyle name="Header2 11 4 4" xfId="8528"/>
    <cellStyle name="Header2 11 4 5" xfId="8385"/>
    <cellStyle name="Header2 11 4 6" xfId="7702"/>
    <cellStyle name="Header2 11 4 7" xfId="6971"/>
    <cellStyle name="Header2 11 4 8" xfId="20530"/>
    <cellStyle name="Header2 11 5" xfId="9410"/>
    <cellStyle name="Header2 11 5 2" xfId="12014"/>
    <cellStyle name="Header2 11 5 3" xfId="3239"/>
    <cellStyle name="Header2 11 5 4" xfId="10582"/>
    <cellStyle name="Header2 11 5 5" xfId="8639"/>
    <cellStyle name="Header2 11 5 6" xfId="8410"/>
    <cellStyle name="Header2 11 5 7" xfId="10593"/>
    <cellStyle name="Header2 11 6" xfId="6556"/>
    <cellStyle name="Header2 11 6 2" xfId="7425"/>
    <cellStyle name="Header2 11 6 3" xfId="6453"/>
    <cellStyle name="Header2 11 6 4" xfId="5500"/>
    <cellStyle name="Header2 11 6 5" xfId="5799"/>
    <cellStyle name="Header2 11 6 6" xfId="13240"/>
    <cellStyle name="Header2 11 6 7" xfId="8485"/>
    <cellStyle name="Header2 11 7" xfId="6747"/>
    <cellStyle name="Header2 11 7 2" xfId="7277"/>
    <cellStyle name="Header2 11 7 3" xfId="13168"/>
    <cellStyle name="Header2 11 7 4" xfId="14468"/>
    <cellStyle name="Header2 11 7 5" xfId="15748"/>
    <cellStyle name="Header2 11 7 6" xfId="17009"/>
    <cellStyle name="Header2 11 7 7" xfId="18077"/>
    <cellStyle name="Header2 11 8" xfId="9471"/>
    <cellStyle name="Header2 11 8 2" xfId="12075"/>
    <cellStyle name="Header2 11 8 3" xfId="4767"/>
    <cellStyle name="Header2 11 8 4" xfId="13288"/>
    <cellStyle name="Header2 11 8 5" xfId="8313"/>
    <cellStyle name="Header2 11 8 6" xfId="8387"/>
    <cellStyle name="Header2 11 8 7" xfId="16133"/>
    <cellStyle name="Header2 11 9" xfId="9528"/>
    <cellStyle name="Header2 11 9 2" xfId="12132"/>
    <cellStyle name="Header2 11 9 3" xfId="5363"/>
    <cellStyle name="Header2 11 9 4" xfId="13117"/>
    <cellStyle name="Header2 11 9 5" xfId="14431"/>
    <cellStyle name="Header2 11 9 6" xfId="15737"/>
    <cellStyle name="Header2 11 9 7" xfId="16862"/>
    <cellStyle name="Header2 2" xfId="965"/>
    <cellStyle name="Header2 2 2" xfId="8744"/>
    <cellStyle name="Header2 2 2 2" xfId="8831"/>
    <cellStyle name="Header2 2 2 2 10" xfId="9582"/>
    <cellStyle name="Header2 2 2 2 10 2" xfId="12186"/>
    <cellStyle name="Header2 2 2 2 10 3" xfId="7081"/>
    <cellStyle name="Header2 2 2 2 10 4" xfId="10609"/>
    <cellStyle name="Header2 2 2 2 10 5" xfId="12984"/>
    <cellStyle name="Header2 2 2 2 10 6" xfId="14341"/>
    <cellStyle name="Header2 2 2 2 10 7" xfId="4747"/>
    <cellStyle name="Header2 2 2 2 11" xfId="6684"/>
    <cellStyle name="Header2 2 2 2 11 2" xfId="7331"/>
    <cellStyle name="Header2 2 2 2 11 3" xfId="13293"/>
    <cellStyle name="Header2 2 2 2 11 4" xfId="14616"/>
    <cellStyle name="Header2 2 2 2 11 5" xfId="15933"/>
    <cellStyle name="Header2 2 2 2 11 6" xfId="17110"/>
    <cellStyle name="Header2 2 2 2 11 7" xfId="18156"/>
    <cellStyle name="Header2 2 2 2 12" xfId="9618"/>
    <cellStyle name="Header2 2 2 2 12 2" xfId="12222"/>
    <cellStyle name="Header2 2 2 2 12 3" xfId="7974"/>
    <cellStyle name="Header2 2 2 2 12 4" xfId="14992"/>
    <cellStyle name="Header2 2 2 2 12 5" xfId="16253"/>
    <cellStyle name="Header2 2 2 2 12 6" xfId="17457"/>
    <cellStyle name="Header2 2 2 2 12 7" xfId="18395"/>
    <cellStyle name="Header2 2 2 2 13" xfId="9641"/>
    <cellStyle name="Header2 2 2 2 13 2" xfId="12245"/>
    <cellStyle name="Header2 2 2 2 13 3" xfId="13679"/>
    <cellStyle name="Header2 2 2 2 13 4" xfId="15015"/>
    <cellStyle name="Header2 2 2 2 13 5" xfId="16276"/>
    <cellStyle name="Header2 2 2 2 13 6" xfId="17480"/>
    <cellStyle name="Header2 2 2 2 13 7" xfId="18418"/>
    <cellStyle name="Header2 2 2 2 14" xfId="6602"/>
    <cellStyle name="Header2 2 2 2 14 2" xfId="7388"/>
    <cellStyle name="Header2 2 2 2 14 3" xfId="6048"/>
    <cellStyle name="Header2 2 2 2 14 4" xfId="7824"/>
    <cellStyle name="Header2 2 2 2 14 5" xfId="5970"/>
    <cellStyle name="Header2 2 2 2 14 6" xfId="10640"/>
    <cellStyle name="Header2 2 2 2 14 7" xfId="6220"/>
    <cellStyle name="Header2 2 2 2 15" xfId="9667"/>
    <cellStyle name="Header2 2 2 2 15 2" xfId="12271"/>
    <cellStyle name="Header2 2 2 2 15 3" xfId="13705"/>
    <cellStyle name="Header2 2 2 2 15 4" xfId="15041"/>
    <cellStyle name="Header2 2 2 2 15 5" xfId="16302"/>
    <cellStyle name="Header2 2 2 2 15 6" xfId="17506"/>
    <cellStyle name="Header2 2 2 2 15 7" xfId="18444"/>
    <cellStyle name="Header2 2 2 2 16" xfId="9694"/>
    <cellStyle name="Header2 2 2 2 16 2" xfId="12298"/>
    <cellStyle name="Header2 2 2 2 16 3" xfId="13732"/>
    <cellStyle name="Header2 2 2 2 16 4" xfId="15068"/>
    <cellStyle name="Header2 2 2 2 16 5" xfId="16329"/>
    <cellStyle name="Header2 2 2 2 16 6" xfId="17533"/>
    <cellStyle name="Header2 2 2 2 16 7" xfId="18471"/>
    <cellStyle name="Header2 2 2 2 17" xfId="9724"/>
    <cellStyle name="Header2 2 2 2 17 2" xfId="12328"/>
    <cellStyle name="Header2 2 2 2 17 3" xfId="13762"/>
    <cellStyle name="Header2 2 2 2 17 4" xfId="15098"/>
    <cellStyle name="Header2 2 2 2 17 5" xfId="16359"/>
    <cellStyle name="Header2 2 2 2 17 6" xfId="17563"/>
    <cellStyle name="Header2 2 2 2 17 7" xfId="18501"/>
    <cellStyle name="Header2 2 2 2 18" xfId="9747"/>
    <cellStyle name="Header2 2 2 2 18 2" xfId="12351"/>
    <cellStyle name="Header2 2 2 2 18 3" xfId="13785"/>
    <cellStyle name="Header2 2 2 2 18 4" xfId="15121"/>
    <cellStyle name="Header2 2 2 2 18 5" xfId="16382"/>
    <cellStyle name="Header2 2 2 2 18 6" xfId="17586"/>
    <cellStyle name="Header2 2 2 2 18 7" xfId="18524"/>
    <cellStyle name="Header2 2 2 2 19" xfId="9765"/>
    <cellStyle name="Header2 2 2 2 19 2" xfId="12369"/>
    <cellStyle name="Header2 2 2 2 19 3" xfId="13803"/>
    <cellStyle name="Header2 2 2 2 19 4" xfId="15139"/>
    <cellStyle name="Header2 2 2 2 19 5" xfId="16400"/>
    <cellStyle name="Header2 2 2 2 19 6" xfId="17604"/>
    <cellStyle name="Header2 2 2 2 19 7" xfId="18542"/>
    <cellStyle name="Header2 2 2 2 2" xfId="9336"/>
    <cellStyle name="Header2 2 2 2 2 2" xfId="11941"/>
    <cellStyle name="Header2 2 2 2 2 3" xfId="8232"/>
    <cellStyle name="Header2 2 2 2 2 4" xfId="12756"/>
    <cellStyle name="Header2 2 2 2 2 5" xfId="8083"/>
    <cellStyle name="Header2 2 2 2 2 6" xfId="14146"/>
    <cellStyle name="Header2 2 2 2 2 7" xfId="10398"/>
    <cellStyle name="Header2 2 2 2 2 8" xfId="20682"/>
    <cellStyle name="Header2 2 2 2 20" xfId="9786"/>
    <cellStyle name="Header2 2 2 2 20 2" xfId="12390"/>
    <cellStyle name="Header2 2 2 2 20 3" xfId="13824"/>
    <cellStyle name="Header2 2 2 2 20 4" xfId="15160"/>
    <cellStyle name="Header2 2 2 2 20 5" xfId="16421"/>
    <cellStyle name="Header2 2 2 2 20 6" xfId="17625"/>
    <cellStyle name="Header2 2 2 2 20 7" xfId="18563"/>
    <cellStyle name="Header2 2 2 2 21" xfId="9811"/>
    <cellStyle name="Header2 2 2 2 21 2" xfId="12415"/>
    <cellStyle name="Header2 2 2 2 21 3" xfId="13849"/>
    <cellStyle name="Header2 2 2 2 21 4" xfId="15185"/>
    <cellStyle name="Header2 2 2 2 21 5" xfId="16446"/>
    <cellStyle name="Header2 2 2 2 21 6" xfId="17650"/>
    <cellStyle name="Header2 2 2 2 21 7" xfId="18588"/>
    <cellStyle name="Header2 2 2 2 22" xfId="9833"/>
    <cellStyle name="Header2 2 2 2 22 2" xfId="12437"/>
    <cellStyle name="Header2 2 2 2 22 3" xfId="13871"/>
    <cellStyle name="Header2 2 2 2 22 4" xfId="15207"/>
    <cellStyle name="Header2 2 2 2 22 5" xfId="16468"/>
    <cellStyle name="Header2 2 2 2 22 6" xfId="17672"/>
    <cellStyle name="Header2 2 2 2 22 7" xfId="18610"/>
    <cellStyle name="Header2 2 2 2 23" xfId="9851"/>
    <cellStyle name="Header2 2 2 2 23 2" xfId="12455"/>
    <cellStyle name="Header2 2 2 2 23 3" xfId="13889"/>
    <cellStyle name="Header2 2 2 2 23 4" xfId="15225"/>
    <cellStyle name="Header2 2 2 2 23 5" xfId="16486"/>
    <cellStyle name="Header2 2 2 2 23 6" xfId="17690"/>
    <cellStyle name="Header2 2 2 2 23 7" xfId="18628"/>
    <cellStyle name="Header2 2 2 2 24" xfId="6537"/>
    <cellStyle name="Header2 2 2 2 24 2" xfId="7439"/>
    <cellStyle name="Header2 2 2 2 24 3" xfId="10985"/>
    <cellStyle name="Header2 2 2 2 24 4" xfId="4868"/>
    <cellStyle name="Header2 2 2 2 24 5" xfId="7199"/>
    <cellStyle name="Header2 2 2 2 24 6" xfId="13157"/>
    <cellStyle name="Header2 2 2 2 24 7" xfId="14706"/>
    <cellStyle name="Header2 2 2 2 25" xfId="9882"/>
    <cellStyle name="Header2 2 2 2 25 2" xfId="12486"/>
    <cellStyle name="Header2 2 2 2 25 3" xfId="13920"/>
    <cellStyle name="Header2 2 2 2 25 4" xfId="15256"/>
    <cellStyle name="Header2 2 2 2 25 5" xfId="16517"/>
    <cellStyle name="Header2 2 2 2 25 6" xfId="17721"/>
    <cellStyle name="Header2 2 2 2 25 7" xfId="18659"/>
    <cellStyle name="Header2 2 2 2 26" xfId="9906"/>
    <cellStyle name="Header2 2 2 2 26 2" xfId="12510"/>
    <cellStyle name="Header2 2 2 2 26 3" xfId="13944"/>
    <cellStyle name="Header2 2 2 2 26 4" xfId="15280"/>
    <cellStyle name="Header2 2 2 2 26 5" xfId="16541"/>
    <cellStyle name="Header2 2 2 2 26 6" xfId="17745"/>
    <cellStyle name="Header2 2 2 2 26 7" xfId="18683"/>
    <cellStyle name="Header2 2 2 2 27" xfId="9927"/>
    <cellStyle name="Header2 2 2 2 27 2" xfId="12531"/>
    <cellStyle name="Header2 2 2 2 27 3" xfId="13965"/>
    <cellStyle name="Header2 2 2 2 27 4" xfId="15301"/>
    <cellStyle name="Header2 2 2 2 27 5" xfId="16562"/>
    <cellStyle name="Header2 2 2 2 27 6" xfId="17766"/>
    <cellStyle name="Header2 2 2 2 27 7" xfId="18704"/>
    <cellStyle name="Header2 2 2 2 28" xfId="9947"/>
    <cellStyle name="Header2 2 2 2 28 2" xfId="12551"/>
    <cellStyle name="Header2 2 2 2 28 3" xfId="13985"/>
    <cellStyle name="Header2 2 2 2 28 4" xfId="15321"/>
    <cellStyle name="Header2 2 2 2 28 5" xfId="16582"/>
    <cellStyle name="Header2 2 2 2 28 6" xfId="17786"/>
    <cellStyle name="Header2 2 2 2 28 7" xfId="18724"/>
    <cellStyle name="Header2 2 2 2 29" xfId="9967"/>
    <cellStyle name="Header2 2 2 2 29 2" xfId="12571"/>
    <cellStyle name="Header2 2 2 2 29 3" xfId="14005"/>
    <cellStyle name="Header2 2 2 2 29 4" xfId="15341"/>
    <cellStyle name="Header2 2 2 2 29 5" xfId="16602"/>
    <cellStyle name="Header2 2 2 2 29 6" xfId="17806"/>
    <cellStyle name="Header2 2 2 2 29 7" xfId="18744"/>
    <cellStyle name="Header2 2 2 2 3" xfId="9359"/>
    <cellStyle name="Header2 2 2 2 3 2" xfId="11964"/>
    <cellStyle name="Header2 2 2 2 3 3" xfId="5135"/>
    <cellStyle name="Header2 2 2 2 3 4" xfId="7155"/>
    <cellStyle name="Header2 2 2 2 3 5" xfId="8094"/>
    <cellStyle name="Header2 2 2 2 3 6" xfId="13523"/>
    <cellStyle name="Header2 2 2 2 3 7" xfId="5636"/>
    <cellStyle name="Header2 2 2 2 3 8" xfId="20764"/>
    <cellStyle name="Header2 2 2 2 30" xfId="9998"/>
    <cellStyle name="Header2 2 2 2 30 2" xfId="12602"/>
    <cellStyle name="Header2 2 2 2 30 3" xfId="14036"/>
    <cellStyle name="Header2 2 2 2 30 4" xfId="15372"/>
    <cellStyle name="Header2 2 2 2 30 5" xfId="16633"/>
    <cellStyle name="Header2 2 2 2 30 6" xfId="17837"/>
    <cellStyle name="Header2 2 2 2 30 7" xfId="18775"/>
    <cellStyle name="Header2 2 2 2 31" xfId="10233"/>
    <cellStyle name="Header2 2 2 2 31 2" xfId="12774"/>
    <cellStyle name="Header2 2 2 2 31 3" xfId="14185"/>
    <cellStyle name="Header2 2 2 2 31 4" xfId="15516"/>
    <cellStyle name="Header2 2 2 2 31 5" xfId="16761"/>
    <cellStyle name="Header2 2 2 2 31 6" xfId="17945"/>
    <cellStyle name="Header2 2 2 2 31 7" xfId="18876"/>
    <cellStyle name="Header2 2 2 2 32" xfId="10274"/>
    <cellStyle name="Header2 2 2 2 32 2" xfId="12815"/>
    <cellStyle name="Header2 2 2 2 32 3" xfId="14226"/>
    <cellStyle name="Header2 2 2 2 32 4" xfId="15557"/>
    <cellStyle name="Header2 2 2 2 32 5" xfId="16802"/>
    <cellStyle name="Header2 2 2 2 32 6" xfId="17986"/>
    <cellStyle name="Header2 2 2 2 32 7" xfId="18917"/>
    <cellStyle name="Header2 2 2 2 33" xfId="10305"/>
    <cellStyle name="Header2 2 2 2 33 2" xfId="12846"/>
    <cellStyle name="Header2 2 2 2 33 3" xfId="14257"/>
    <cellStyle name="Header2 2 2 2 33 4" xfId="15588"/>
    <cellStyle name="Header2 2 2 2 33 5" xfId="16833"/>
    <cellStyle name="Header2 2 2 2 33 6" xfId="18017"/>
    <cellStyle name="Header2 2 2 2 33 7" xfId="18948"/>
    <cellStyle name="Header2 2 2 2 34" xfId="11261"/>
    <cellStyle name="Header2 2 2 2 34 2" xfId="13586"/>
    <cellStyle name="Header2 2 2 2 34 3" xfId="14910"/>
    <cellStyle name="Header2 2 2 2 34 4" xfId="16159"/>
    <cellStyle name="Header2 2 2 2 34 5" xfId="17369"/>
    <cellStyle name="Header2 2 2 2 34 6" xfId="18301"/>
    <cellStyle name="Header2 2 2 2 34 7" xfId="19118"/>
    <cellStyle name="Header2 2 2 2 35" xfId="11303"/>
    <cellStyle name="Header2 2 2 2 35 2" xfId="13628"/>
    <cellStyle name="Header2 2 2 2 35 3" xfId="14952"/>
    <cellStyle name="Header2 2 2 2 35 4" xfId="16201"/>
    <cellStyle name="Header2 2 2 2 35 5" xfId="17411"/>
    <cellStyle name="Header2 2 2 2 35 6" xfId="18343"/>
    <cellStyle name="Header2 2 2 2 35 7" xfId="19160"/>
    <cellStyle name="Header2 2 2 2 36" xfId="11319"/>
    <cellStyle name="Header2 2 2 2 36 2" xfId="13644"/>
    <cellStyle name="Header2 2 2 2 36 3" xfId="14968"/>
    <cellStyle name="Header2 2 2 2 36 4" xfId="16217"/>
    <cellStyle name="Header2 2 2 2 36 5" xfId="17427"/>
    <cellStyle name="Header2 2 2 2 36 6" xfId="18359"/>
    <cellStyle name="Header2 2 2 2 36 7" xfId="19176"/>
    <cellStyle name="Header2 2 2 2 37" xfId="11329"/>
    <cellStyle name="Header2 2 2 2 37 2" xfId="13654"/>
    <cellStyle name="Header2 2 2 2 37 3" xfId="14978"/>
    <cellStyle name="Header2 2 2 2 37 4" xfId="16227"/>
    <cellStyle name="Header2 2 2 2 37 5" xfId="17437"/>
    <cellStyle name="Header2 2 2 2 37 6" xfId="18369"/>
    <cellStyle name="Header2 2 2 2 37 7" xfId="19186"/>
    <cellStyle name="Header2 2 2 2 38" xfId="20440"/>
    <cellStyle name="Header2 2 2 2 4" xfId="9369"/>
    <cellStyle name="Header2 2 2 2 4 2" xfId="11974"/>
    <cellStyle name="Header2 2 2 2 4 3" xfId="7664"/>
    <cellStyle name="Header2 2 2 2 4 4" xfId="7151"/>
    <cellStyle name="Header2 2 2 2 4 5" xfId="10575"/>
    <cellStyle name="Header2 2 2 2 4 6" xfId="8414"/>
    <cellStyle name="Header2 2 2 2 4 7" xfId="8607"/>
    <cellStyle name="Header2 2 2 2 4 8" xfId="20482"/>
    <cellStyle name="Header2 2 2 2 5" xfId="9437"/>
    <cellStyle name="Header2 2 2 2 5 2" xfId="12041"/>
    <cellStyle name="Header2 2 2 2 5 3" xfId="5705"/>
    <cellStyle name="Header2 2 2 2 5 4" xfId="12678"/>
    <cellStyle name="Header2 2 2 2 5 5" xfId="7515"/>
    <cellStyle name="Header2 2 2 2 5 6" xfId="11419"/>
    <cellStyle name="Header2 2 2 2 5 7" xfId="13195"/>
    <cellStyle name="Header2 2 2 2 6" xfId="9458"/>
    <cellStyle name="Header2 2 2 2 6 2" xfId="12062"/>
    <cellStyle name="Header2 2 2 2 6 3" xfId="6429"/>
    <cellStyle name="Header2 2 2 2 6 4" xfId="10482"/>
    <cellStyle name="Header2 2 2 2 6 5" xfId="14568"/>
    <cellStyle name="Header2 2 2 2 6 6" xfId="6890"/>
    <cellStyle name="Header2 2 2 2 6 7" xfId="17164"/>
    <cellStyle name="Header2 2 2 2 7" xfId="9484"/>
    <cellStyle name="Header2 2 2 2 7 2" xfId="12088"/>
    <cellStyle name="Header2 2 2 2 7 3" xfId="7657"/>
    <cellStyle name="Header2 2 2 2 7 4" xfId="10591"/>
    <cellStyle name="Header2 2 2 2 7 5" xfId="14655"/>
    <cellStyle name="Header2 2 2 2 7 6" xfId="13484"/>
    <cellStyle name="Header2 2 2 2 7 7" xfId="17112"/>
    <cellStyle name="Header2 2 2 2 8" xfId="9518"/>
    <cellStyle name="Header2 2 2 2 8 2" xfId="12122"/>
    <cellStyle name="Header2 2 2 2 8 3" xfId="5615"/>
    <cellStyle name="Header2 2 2 2 8 4" xfId="13221"/>
    <cellStyle name="Header2 2 2 2 8 5" xfId="14466"/>
    <cellStyle name="Header2 2 2 2 8 6" xfId="15714"/>
    <cellStyle name="Header2 2 2 2 8 7" xfId="16943"/>
    <cellStyle name="Header2 2 2 2 9" xfId="9549"/>
    <cellStyle name="Header2 2 2 2 9 2" xfId="12153"/>
    <cellStyle name="Header2 2 2 2 9 3" xfId="7090"/>
    <cellStyle name="Header2 2 2 2 9 4" xfId="6814"/>
    <cellStyle name="Header2 2 2 2 9 5" xfId="8602"/>
    <cellStyle name="Header2 2 2 2 9 6" xfId="16939"/>
    <cellStyle name="Header2 2 2 2 9 7" xfId="17082"/>
    <cellStyle name="Header2 2 2 3" xfId="11189"/>
    <cellStyle name="Header2 2 2 3 2" xfId="13531"/>
    <cellStyle name="Header2 2 2 3 3" xfId="14864"/>
    <cellStyle name="Header2 2 2 3 4" xfId="16114"/>
    <cellStyle name="Header2 2 2 3 5" xfId="17326"/>
    <cellStyle name="Header2 2 2 3 6" xfId="18266"/>
    <cellStyle name="Header2 2 2 3 7" xfId="19082"/>
    <cellStyle name="Header2 2 2 3 8" xfId="20639"/>
    <cellStyle name="Header2 2 2 4" xfId="20718"/>
    <cellStyle name="Header2 2 2 5" xfId="20342"/>
    <cellStyle name="Header2 2 3" xfId="8685"/>
    <cellStyle name="Header2 2 3 10" xfId="5273"/>
    <cellStyle name="Header2 2 3 11" xfId="7736"/>
    <cellStyle name="Header2 2 3 12" xfId="12959"/>
    <cellStyle name="Header2 2 3 13" xfId="16989"/>
    <cellStyle name="Header2 2 3 14" xfId="20292"/>
    <cellStyle name="Header2 2 3 2" xfId="9275"/>
    <cellStyle name="Header2 2 3 2 2" xfId="11880"/>
    <cellStyle name="Header2 2 3 2 2 2" xfId="20672"/>
    <cellStyle name="Header2 2 3 2 3" xfId="7932"/>
    <cellStyle name="Header2 2 3 2 3 2" xfId="20754"/>
    <cellStyle name="Header2 2 3 2 4" xfId="13042"/>
    <cellStyle name="Header2 2 3 2 4 2" xfId="20523"/>
    <cellStyle name="Header2 2 3 2 5" xfId="14421"/>
    <cellStyle name="Header2 2 3 2 6" xfId="7727"/>
    <cellStyle name="Header2 2 3 2 7" xfId="16881"/>
    <cellStyle name="Header2 2 3 2 8" xfId="20429"/>
    <cellStyle name="Header2 2 3 3" xfId="6660"/>
    <cellStyle name="Header2 2 3 3 2" xfId="7342"/>
    <cellStyle name="Header2 2 3 3 3" xfId="8520"/>
    <cellStyle name="Header2 2 3 3 4" xfId="8600"/>
    <cellStyle name="Header2 2 3 3 5" xfId="15886"/>
    <cellStyle name="Header2 2 3 3 6" xfId="17118"/>
    <cellStyle name="Header2 2 3 3 7" xfId="18138"/>
    <cellStyle name="Header2 2 3 3 8" xfId="20589"/>
    <cellStyle name="Header2 2 3 4" xfId="6608"/>
    <cellStyle name="Header2 2 3 4 2" xfId="7382"/>
    <cellStyle name="Header2 2 3 4 3" xfId="6054"/>
    <cellStyle name="Header2 2 3 4 4" xfId="5916"/>
    <cellStyle name="Header2 2 3 4 5" xfId="15387"/>
    <cellStyle name="Header2 2 3 4 6" xfId="6958"/>
    <cellStyle name="Header2 2 3 4 7" xfId="17852"/>
    <cellStyle name="Header2 2 3 4 8" xfId="20695"/>
    <cellStyle name="Header2 2 3 5" xfId="9163"/>
    <cellStyle name="Header2 2 3 5 2" xfId="11771"/>
    <cellStyle name="Header2 2 3 5 3" xfId="7879"/>
    <cellStyle name="Header2 2 3 5 4" xfId="7579"/>
    <cellStyle name="Header2 2 3 5 5" xfId="7513"/>
    <cellStyle name="Header2 2 3 5 6" xfId="10987"/>
    <cellStyle name="Header2 2 3 5 7" xfId="8503"/>
    <cellStyle name="Header2 2 3 6" xfId="8980"/>
    <cellStyle name="Header2 2 3 6 2" xfId="11597"/>
    <cellStyle name="Header2 2 3 6 3" xfId="4745"/>
    <cellStyle name="Header2 2 3 6 4" xfId="6156"/>
    <cellStyle name="Header2 2 3 6 5" xfId="5125"/>
    <cellStyle name="Header2 2 3 6 6" xfId="7996"/>
    <cellStyle name="Header2 2 3 6 7" xfId="6295"/>
    <cellStyle name="Header2 2 3 7" xfId="10115"/>
    <cellStyle name="Header2 2 3 7 2" xfId="12693"/>
    <cellStyle name="Header2 2 3 7 3" xfId="14111"/>
    <cellStyle name="Header2 2 3 7 4" xfId="15446"/>
    <cellStyle name="Header2 2 3 7 5" xfId="16701"/>
    <cellStyle name="Header2 2 3 7 6" xfId="17895"/>
    <cellStyle name="Header2 2 3 7 7" xfId="18826"/>
    <cellStyle name="Header2 2 3 8" xfId="11134"/>
    <cellStyle name="Header2 2 3 8 2" xfId="13492"/>
    <cellStyle name="Header2 2 3 8 3" xfId="14829"/>
    <cellStyle name="Header2 2 3 8 4" xfId="16084"/>
    <cellStyle name="Header2 2 3 8 5" xfId="17300"/>
    <cellStyle name="Header2 2 3 8 6" xfId="18243"/>
    <cellStyle name="Header2 2 3 8 7" xfId="19058"/>
    <cellStyle name="Header2 2 3 9" xfId="11378"/>
    <cellStyle name="Header2 2 4" xfId="8768"/>
    <cellStyle name="Header2 2 4 10" xfId="9563"/>
    <cellStyle name="Header2 2 4 10 2" xfId="12167"/>
    <cellStyle name="Header2 2 4 10 3" xfId="5494"/>
    <cellStyle name="Header2 2 4 10 4" xfId="13315"/>
    <cellStyle name="Header2 2 4 10 5" xfId="13065"/>
    <cellStyle name="Header2 2 4 10 6" xfId="5822"/>
    <cellStyle name="Header2 2 4 10 7" xfId="14771"/>
    <cellStyle name="Header2 2 4 11" xfId="6634"/>
    <cellStyle name="Header2 2 4 11 2" xfId="7362"/>
    <cellStyle name="Header2 2 4 11 3" xfId="6073"/>
    <cellStyle name="Header2 2 4 11 4" xfId="12876"/>
    <cellStyle name="Header2 2 4 11 5" xfId="10968"/>
    <cellStyle name="Header2 2 4 11 6" xfId="16136"/>
    <cellStyle name="Header2 2 4 11 7" xfId="13066"/>
    <cellStyle name="Header2 2 4 12" xfId="8912"/>
    <cellStyle name="Header2 2 4 12 2" xfId="11529"/>
    <cellStyle name="Header2 2 4 12 3" xfId="8164"/>
    <cellStyle name="Header2 2 4 12 4" xfId="6192"/>
    <cellStyle name="Header2 2 4 12 5" xfId="5638"/>
    <cellStyle name="Header2 2 4 12 6" xfId="8007"/>
    <cellStyle name="Header2 2 4 12 7" xfId="13577"/>
    <cellStyle name="Header2 2 4 13" xfId="8907"/>
    <cellStyle name="Header2 2 4 13 2" xfId="11524"/>
    <cellStyle name="Header2 2 4 13 3" xfId="8159"/>
    <cellStyle name="Header2 2 4 13 4" xfId="6196"/>
    <cellStyle name="Header2 2 4 13 5" xfId="11386"/>
    <cellStyle name="Header2 2 4 13 6" xfId="6996"/>
    <cellStyle name="Header2 2 4 13 7" xfId="6279"/>
    <cellStyle name="Header2 2 4 14" xfId="9411"/>
    <cellStyle name="Header2 2 4 14 2" xfId="12015"/>
    <cellStyle name="Header2 2 4 14 3" xfId="5185"/>
    <cellStyle name="Header2 2 4 14 4" xfId="10632"/>
    <cellStyle name="Header2 2 4 14 5" xfId="8771"/>
    <cellStyle name="Header2 2 4 14 6" xfId="8412"/>
    <cellStyle name="Header2 2 4 14 7" xfId="10622"/>
    <cellStyle name="Header2 2 4 15" xfId="8913"/>
    <cellStyle name="Header2 2 4 15 2" xfId="11530"/>
    <cellStyle name="Header2 2 4 15 3" xfId="8165"/>
    <cellStyle name="Header2 2 4 15 4" xfId="6450"/>
    <cellStyle name="Header2 2 4 15 5" xfId="5079"/>
    <cellStyle name="Header2 2 4 15 6" xfId="8006"/>
    <cellStyle name="Header2 2 4 15 7" xfId="13016"/>
    <cellStyle name="Header2 2 4 16" xfId="9247"/>
    <cellStyle name="Header2 2 4 16 2" xfId="11852"/>
    <cellStyle name="Header2 2 4 16 3" xfId="7916"/>
    <cellStyle name="Header2 2 4 16 4" xfId="13355"/>
    <cellStyle name="Header2 2 4 16 5" xfId="14703"/>
    <cellStyle name="Header2 2 4 16 6" xfId="15950"/>
    <cellStyle name="Header2 2 4 16 7" xfId="17115"/>
    <cellStyle name="Header2 2 4 17" xfId="9707"/>
    <cellStyle name="Header2 2 4 17 2" xfId="12311"/>
    <cellStyle name="Header2 2 4 17 3" xfId="13745"/>
    <cellStyle name="Header2 2 4 17 4" xfId="15081"/>
    <cellStyle name="Header2 2 4 17 5" xfId="16342"/>
    <cellStyle name="Header2 2 4 17 6" xfId="17546"/>
    <cellStyle name="Header2 2 4 17 7" xfId="18484"/>
    <cellStyle name="Header2 2 4 18" xfId="9161"/>
    <cellStyle name="Header2 2 4 18 2" xfId="11769"/>
    <cellStyle name="Header2 2 4 18 3" xfId="10512"/>
    <cellStyle name="Header2 2 4 18 4" xfId="7580"/>
    <cellStyle name="Header2 2 4 18 5" xfId="14355"/>
    <cellStyle name="Header2 2 4 18 6" xfId="7001"/>
    <cellStyle name="Header2 2 4 18 7" xfId="16905"/>
    <cellStyle name="Header2 2 4 19" xfId="6506"/>
    <cellStyle name="Header2 2 4 19 2" xfId="7464"/>
    <cellStyle name="Header2 2 4 19 3" xfId="5350"/>
    <cellStyle name="Header2 2 4 19 4" xfId="10331"/>
    <cellStyle name="Header2 2 4 19 5" xfId="15393"/>
    <cellStyle name="Header2 2 4 19 6" xfId="8070"/>
    <cellStyle name="Header2 2 4 19 7" xfId="17858"/>
    <cellStyle name="Header2 2 4 2" xfId="9310"/>
    <cellStyle name="Header2 2 4 2 2" xfId="11915"/>
    <cellStyle name="Header2 2 4 2 3" xfId="4711"/>
    <cellStyle name="Header2 2 4 2 4" xfId="13222"/>
    <cellStyle name="Header2 2 4 2 5" xfId="14585"/>
    <cellStyle name="Header2 2 4 2 6" xfId="15697"/>
    <cellStyle name="Header2 2 4 2 7" xfId="16872"/>
    <cellStyle name="Header2 2 4 2 8" xfId="20679"/>
    <cellStyle name="Header2 2 4 20" xfId="9273"/>
    <cellStyle name="Header2 2 4 20 2" xfId="11878"/>
    <cellStyle name="Header2 2 4 20 3" xfId="7930"/>
    <cellStyle name="Header2 2 4 20 4" xfId="12962"/>
    <cellStyle name="Header2 2 4 20 5" xfId="14356"/>
    <cellStyle name="Header2 2 4 20 6" xfId="6382"/>
    <cellStyle name="Header2 2 4 20 7" xfId="16902"/>
    <cellStyle name="Header2 2 4 21" xfId="8892"/>
    <cellStyle name="Header2 2 4 21 2" xfId="11509"/>
    <cellStyle name="Header2 2 4 21 3" xfId="8147"/>
    <cellStyle name="Header2 2 4 21 4" xfId="6209"/>
    <cellStyle name="Header2 2 4 21 5" xfId="4802"/>
    <cellStyle name="Header2 2 4 21 6" xfId="8606"/>
    <cellStyle name="Header2 2 4 21 7" xfId="11418"/>
    <cellStyle name="Header2 2 4 22" xfId="9146"/>
    <cellStyle name="Header2 2 4 22 2" xfId="11754"/>
    <cellStyle name="Header2 2 4 22 3" xfId="7812"/>
    <cellStyle name="Header2 2 4 22 4" xfId="12721"/>
    <cellStyle name="Header2 2 4 22 5" xfId="8395"/>
    <cellStyle name="Header2 2 4 22 6" xfId="6903"/>
    <cellStyle name="Header2 2 4 22 7" xfId="5845"/>
    <cellStyle name="Header2 2 4 23" xfId="9224"/>
    <cellStyle name="Header2 2 4 23 2" xfId="11829"/>
    <cellStyle name="Header2 2 4 23 3" xfId="7803"/>
    <cellStyle name="Header2 2 4 23 4" xfId="13154"/>
    <cellStyle name="Header2 2 4 23 5" xfId="14518"/>
    <cellStyle name="Header2 2 4 23 6" xfId="15650"/>
    <cellStyle name="Header2 2 4 23 7" xfId="17016"/>
    <cellStyle name="Header2 2 4 24" xfId="9019"/>
    <cellStyle name="Header2 2 4 24 2" xfId="11635"/>
    <cellStyle name="Header2 2 4 24 3" xfId="5024"/>
    <cellStyle name="Header2 2 4 24 4" xfId="8110"/>
    <cellStyle name="Header2 2 4 24 5" xfId="13555"/>
    <cellStyle name="Header2 2 4 24 6" xfId="15972"/>
    <cellStyle name="Header2 2 4 24 7" xfId="17132"/>
    <cellStyle name="Header2 2 4 25" xfId="6654"/>
    <cellStyle name="Header2 2 4 25 2" xfId="7347"/>
    <cellStyle name="Header2 2 4 25 3" xfId="7243"/>
    <cellStyle name="Header2 2 4 25 4" xfId="6265"/>
    <cellStyle name="Header2 2 4 25 5" xfId="15890"/>
    <cellStyle name="Header2 2 4 25 6" xfId="5938"/>
    <cellStyle name="Header2 2 4 25 7" xfId="18141"/>
    <cellStyle name="Header2 2 4 26" xfId="9071"/>
    <cellStyle name="Header2 2 4 26 2" xfId="11685"/>
    <cellStyle name="Header2 2 4 26 3" xfId="7831"/>
    <cellStyle name="Header2 2 4 26 4" xfId="6315"/>
    <cellStyle name="Header2 2 4 26 5" xfId="4628"/>
    <cellStyle name="Header2 2 4 26 6" xfId="8352"/>
    <cellStyle name="Header2 2 4 26 7" xfId="6852"/>
    <cellStyle name="Header2 2 4 27" xfId="9592"/>
    <cellStyle name="Header2 2 4 27 2" xfId="12196"/>
    <cellStyle name="Header2 2 4 27 3" xfId="7075"/>
    <cellStyle name="Header2 2 4 27 4" xfId="10505"/>
    <cellStyle name="Header2 2 4 27 5" xfId="14459"/>
    <cellStyle name="Header2 2 4 27 6" xfId="15719"/>
    <cellStyle name="Header2 2 4 27 7" xfId="12855"/>
    <cellStyle name="Header2 2 4 28" xfId="6544"/>
    <cellStyle name="Header2 2 4 28 2" xfId="7433"/>
    <cellStyle name="Header2 2 4 28 3" xfId="8265"/>
    <cellStyle name="Header2 2 4 28 4" xfId="4780"/>
    <cellStyle name="Header2 2 4 28 5" xfId="7188"/>
    <cellStyle name="Header2 2 4 28 6" xfId="13093"/>
    <cellStyle name="Header2 2 4 28 7" xfId="13015"/>
    <cellStyle name="Header2 2 4 29" xfId="9449"/>
    <cellStyle name="Header2 2 4 29 2" xfId="12053"/>
    <cellStyle name="Header2 2 4 29 3" xfId="7660"/>
    <cellStyle name="Header2 2 4 29 4" xfId="10450"/>
    <cellStyle name="Header2 2 4 29 5" xfId="6841"/>
    <cellStyle name="Header2 2 4 29 6" xfId="15867"/>
    <cellStyle name="Header2 2 4 29 7" xfId="4975"/>
    <cellStyle name="Header2 2 4 3" xfId="9053"/>
    <cellStyle name="Header2 2 4 3 2" xfId="11668"/>
    <cellStyle name="Header2 2 4 3 3" xfId="7669"/>
    <cellStyle name="Header2 2 4 3 4" xfId="6320"/>
    <cellStyle name="Header2 2 4 3 5" xfId="10731"/>
    <cellStyle name="Header2 2 4 3 6" xfId="11370"/>
    <cellStyle name="Header2 2 4 3 7" xfId="5782"/>
    <cellStyle name="Header2 2 4 3 8" xfId="20761"/>
    <cellStyle name="Header2 2 4 30" xfId="9980"/>
    <cellStyle name="Header2 2 4 30 2" xfId="12584"/>
    <cellStyle name="Header2 2 4 30 3" xfId="14018"/>
    <cellStyle name="Header2 2 4 30 4" xfId="15354"/>
    <cellStyle name="Header2 2 4 30 5" xfId="16615"/>
    <cellStyle name="Header2 2 4 30 6" xfId="17819"/>
    <cellStyle name="Header2 2 4 30 7" xfId="18757"/>
    <cellStyle name="Header2 2 4 31" xfId="10177"/>
    <cellStyle name="Header2 2 4 31 2" xfId="12737"/>
    <cellStyle name="Header2 2 4 31 3" xfId="14152"/>
    <cellStyle name="Header2 2 4 31 4" xfId="15482"/>
    <cellStyle name="Header2 2 4 31 5" xfId="16734"/>
    <cellStyle name="Header2 2 4 31 6" xfId="17922"/>
    <cellStyle name="Header2 2 4 31 7" xfId="18854"/>
    <cellStyle name="Header2 2 4 32" xfId="10256"/>
    <cellStyle name="Header2 2 4 32 2" xfId="12797"/>
    <cellStyle name="Header2 2 4 32 3" xfId="14208"/>
    <cellStyle name="Header2 2 4 32 4" xfId="15539"/>
    <cellStyle name="Header2 2 4 32 5" xfId="16784"/>
    <cellStyle name="Header2 2 4 32 6" xfId="17968"/>
    <cellStyle name="Header2 2 4 32 7" xfId="18899"/>
    <cellStyle name="Header2 2 4 33" xfId="10287"/>
    <cellStyle name="Header2 2 4 33 2" xfId="12828"/>
    <cellStyle name="Header2 2 4 33 3" xfId="14239"/>
    <cellStyle name="Header2 2 4 33 4" xfId="15570"/>
    <cellStyle name="Header2 2 4 33 5" xfId="16815"/>
    <cellStyle name="Header2 2 4 33 6" xfId="17999"/>
    <cellStyle name="Header2 2 4 33 7" xfId="18930"/>
    <cellStyle name="Header2 2 4 34" xfId="11205"/>
    <cellStyle name="Header2 2 4 34 2" xfId="13546"/>
    <cellStyle name="Header2 2 4 34 3" xfId="14877"/>
    <cellStyle name="Header2 2 4 34 4" xfId="16127"/>
    <cellStyle name="Header2 2 4 34 5" xfId="17339"/>
    <cellStyle name="Header2 2 4 34 6" xfId="18279"/>
    <cellStyle name="Header2 2 4 34 7" xfId="19095"/>
    <cellStyle name="Header2 2 4 35" xfId="11285"/>
    <cellStyle name="Header2 2 4 35 2" xfId="13610"/>
    <cellStyle name="Header2 2 4 35 3" xfId="14934"/>
    <cellStyle name="Header2 2 4 35 4" xfId="16183"/>
    <cellStyle name="Header2 2 4 35 5" xfId="17393"/>
    <cellStyle name="Header2 2 4 35 6" xfId="18325"/>
    <cellStyle name="Header2 2 4 35 7" xfId="19142"/>
    <cellStyle name="Header2 2 4 36" xfId="11070"/>
    <cellStyle name="Header2 2 4 36 2" xfId="13439"/>
    <cellStyle name="Header2 2 4 36 3" xfId="14783"/>
    <cellStyle name="Header2 2 4 36 4" xfId="16044"/>
    <cellStyle name="Header2 2 4 36 5" xfId="17261"/>
    <cellStyle name="Header2 2 4 36 6" xfId="18211"/>
    <cellStyle name="Header2 2 4 36 7" xfId="19025"/>
    <cellStyle name="Header2 2 4 37" xfId="11067"/>
    <cellStyle name="Header2 2 4 37 2" xfId="13436"/>
    <cellStyle name="Header2 2 4 37 3" xfId="14780"/>
    <cellStyle name="Header2 2 4 37 4" xfId="16041"/>
    <cellStyle name="Header2 2 4 37 5" xfId="17258"/>
    <cellStyle name="Header2 2 4 37 6" xfId="18208"/>
    <cellStyle name="Header2 2 4 37 7" xfId="19022"/>
    <cellStyle name="Header2 2 4 38" xfId="20436"/>
    <cellStyle name="Header2 2 4 4" xfId="6717"/>
    <cellStyle name="Header2 2 4 4 2" xfId="7301"/>
    <cellStyle name="Header2 2 4 4 3" xfId="13242"/>
    <cellStyle name="Header2 2 4 4 4" xfId="14394"/>
    <cellStyle name="Header2 2 4 4 5" xfId="15837"/>
    <cellStyle name="Header2 2 4 4 6" xfId="14837"/>
    <cellStyle name="Header2 2 4 4 7" xfId="18112"/>
    <cellStyle name="Header2 2 4 4 8" xfId="20528"/>
    <cellStyle name="Header2 2 4 5" xfId="9409"/>
    <cellStyle name="Header2 2 4 5 2" xfId="12013"/>
    <cellStyle name="Header2 2 4 5 3" xfId="4593"/>
    <cellStyle name="Header2 2 4 5 4" xfId="10514"/>
    <cellStyle name="Header2 2 4 5 5" xfId="8648"/>
    <cellStyle name="Header2 2 4 5 6" xfId="6894"/>
    <cellStyle name="Header2 2 4 5 7" xfId="10333"/>
    <cellStyle name="Header2 2 4 6" xfId="9152"/>
    <cellStyle name="Header2 2 4 6 2" xfId="11760"/>
    <cellStyle name="Header2 2 4 6 3" xfId="6942"/>
    <cellStyle name="Header2 2 4 6 4" xfId="10569"/>
    <cellStyle name="Header2 2 4 6 5" xfId="8397"/>
    <cellStyle name="Header2 2 4 6 6" xfId="7975"/>
    <cellStyle name="Header2 2 4 6 7" xfId="7782"/>
    <cellStyle name="Header2 2 4 7" xfId="8919"/>
    <cellStyle name="Header2 2 4 7 2" xfId="11536"/>
    <cellStyle name="Header2 2 4 7 3" xfId="8171"/>
    <cellStyle name="Header2 2 4 7 4" xfId="8303"/>
    <cellStyle name="Header2 2 4 7 5" xfId="4714"/>
    <cellStyle name="Header2 2 4 7 6" xfId="5551"/>
    <cellStyle name="Header2 2 4 7 7" xfId="12680"/>
    <cellStyle name="Header2 2 4 8" xfId="8996"/>
    <cellStyle name="Header2 2 4 8 2" xfId="11612"/>
    <cellStyle name="Header2 2 4 8 3" xfId="5289"/>
    <cellStyle name="Header2 2 4 8 4" xfId="6142"/>
    <cellStyle name="Header2 2 4 8 5" xfId="5184"/>
    <cellStyle name="Header2 2 4 8 6" xfId="5111"/>
    <cellStyle name="Header2 2 4 8 7" xfId="7058"/>
    <cellStyle name="Header2 2 4 9" xfId="9527"/>
    <cellStyle name="Header2 2 4 9 2" xfId="12131"/>
    <cellStyle name="Header2 2 4 9 3" xfId="5340"/>
    <cellStyle name="Header2 2 4 9 4" xfId="7738"/>
    <cellStyle name="Header2 2 4 9 5" xfId="6966"/>
    <cellStyle name="Header2 2 4 9 6" xfId="15716"/>
    <cellStyle name="Header2 2 4 9 7" xfId="14815"/>
    <cellStyle name="Header2 3" xfId="966"/>
    <cellStyle name="Header2 3 2" xfId="5538"/>
    <cellStyle name="Header2 3 2 2" xfId="8752"/>
    <cellStyle name="Header2 3 2 2 2" xfId="8838"/>
    <cellStyle name="Header2 3 2 2 2 10" xfId="9589"/>
    <cellStyle name="Header2 3 2 2 2 10 2" xfId="12193"/>
    <cellStyle name="Header2 3 2 2 2 10 3" xfId="7078"/>
    <cellStyle name="Header2 3 2 2 2 10 4" xfId="10394"/>
    <cellStyle name="Header2 3 2 2 2 10 5" xfId="8031"/>
    <cellStyle name="Header2 3 2 2 2 10 6" xfId="12858"/>
    <cellStyle name="Header2 3 2 2 2 10 7" xfId="5398"/>
    <cellStyle name="Header2 3 2 2 2 11" xfId="9596"/>
    <cellStyle name="Header2 3 2 2 2 11 2" xfId="12200"/>
    <cellStyle name="Header2 3 2 2 2 11 3" xfId="7071"/>
    <cellStyle name="Header2 3 2 2 2 11 4" xfId="12916"/>
    <cellStyle name="Header2 3 2 2 2 11 5" xfId="14274"/>
    <cellStyle name="Header2 3 2 2 2 11 6" xfId="5879"/>
    <cellStyle name="Header2 3 2 2 2 11 7" xfId="16900"/>
    <cellStyle name="Header2 3 2 2 2 12" xfId="9625"/>
    <cellStyle name="Header2 3 2 2 2 12 2" xfId="12229"/>
    <cellStyle name="Header2 3 2 2 2 12 3" xfId="13663"/>
    <cellStyle name="Header2 3 2 2 2 12 4" xfId="14999"/>
    <cellStyle name="Header2 3 2 2 2 12 5" xfId="16260"/>
    <cellStyle name="Header2 3 2 2 2 12 6" xfId="17464"/>
    <cellStyle name="Header2 3 2 2 2 12 7" xfId="18402"/>
    <cellStyle name="Header2 3 2 2 2 13" xfId="9648"/>
    <cellStyle name="Header2 3 2 2 2 13 2" xfId="12252"/>
    <cellStyle name="Header2 3 2 2 2 13 3" xfId="13686"/>
    <cellStyle name="Header2 3 2 2 2 13 4" xfId="15022"/>
    <cellStyle name="Header2 3 2 2 2 13 5" xfId="16283"/>
    <cellStyle name="Header2 3 2 2 2 13 6" xfId="17487"/>
    <cellStyle name="Header2 3 2 2 2 13 7" xfId="18425"/>
    <cellStyle name="Header2 3 2 2 2 14" xfId="9652"/>
    <cellStyle name="Header2 3 2 2 2 14 2" xfId="12256"/>
    <cellStyle name="Header2 3 2 2 2 14 3" xfId="13690"/>
    <cellStyle name="Header2 3 2 2 2 14 4" xfId="15026"/>
    <cellStyle name="Header2 3 2 2 2 14 5" xfId="16287"/>
    <cellStyle name="Header2 3 2 2 2 14 6" xfId="17491"/>
    <cellStyle name="Header2 3 2 2 2 14 7" xfId="18429"/>
    <cellStyle name="Header2 3 2 2 2 15" xfId="9674"/>
    <cellStyle name="Header2 3 2 2 2 15 2" xfId="12278"/>
    <cellStyle name="Header2 3 2 2 2 15 3" xfId="13712"/>
    <cellStyle name="Header2 3 2 2 2 15 4" xfId="15048"/>
    <cellStyle name="Header2 3 2 2 2 15 5" xfId="16309"/>
    <cellStyle name="Header2 3 2 2 2 15 6" xfId="17513"/>
    <cellStyle name="Header2 3 2 2 2 15 7" xfId="18451"/>
    <cellStyle name="Header2 3 2 2 2 16" xfId="9701"/>
    <cellStyle name="Header2 3 2 2 2 16 2" xfId="12305"/>
    <cellStyle name="Header2 3 2 2 2 16 3" xfId="13739"/>
    <cellStyle name="Header2 3 2 2 2 16 4" xfId="15075"/>
    <cellStyle name="Header2 3 2 2 2 16 5" xfId="16336"/>
    <cellStyle name="Header2 3 2 2 2 16 6" xfId="17540"/>
    <cellStyle name="Header2 3 2 2 2 16 7" xfId="18478"/>
    <cellStyle name="Header2 3 2 2 2 17" xfId="9731"/>
    <cellStyle name="Header2 3 2 2 2 17 2" xfId="12335"/>
    <cellStyle name="Header2 3 2 2 2 17 3" xfId="13769"/>
    <cellStyle name="Header2 3 2 2 2 17 4" xfId="15105"/>
    <cellStyle name="Header2 3 2 2 2 17 5" xfId="16366"/>
    <cellStyle name="Header2 3 2 2 2 17 6" xfId="17570"/>
    <cellStyle name="Header2 3 2 2 2 17 7" xfId="18508"/>
    <cellStyle name="Header2 3 2 2 2 18" xfId="9754"/>
    <cellStyle name="Header2 3 2 2 2 18 2" xfId="12358"/>
    <cellStyle name="Header2 3 2 2 2 18 3" xfId="13792"/>
    <cellStyle name="Header2 3 2 2 2 18 4" xfId="15128"/>
    <cellStyle name="Header2 3 2 2 2 18 5" xfId="16389"/>
    <cellStyle name="Header2 3 2 2 2 18 6" xfId="17593"/>
    <cellStyle name="Header2 3 2 2 2 18 7" xfId="18531"/>
    <cellStyle name="Header2 3 2 2 2 19" xfId="9772"/>
    <cellStyle name="Header2 3 2 2 2 19 2" xfId="12376"/>
    <cellStyle name="Header2 3 2 2 2 19 3" xfId="13810"/>
    <cellStyle name="Header2 3 2 2 2 19 4" xfId="15146"/>
    <cellStyle name="Header2 3 2 2 2 19 5" xfId="16407"/>
    <cellStyle name="Header2 3 2 2 2 19 6" xfId="17611"/>
    <cellStyle name="Header2 3 2 2 2 19 7" xfId="18549"/>
    <cellStyle name="Header2 3 2 2 2 2" xfId="9343"/>
    <cellStyle name="Header2 3 2 2 2 2 2" xfId="11948"/>
    <cellStyle name="Header2 3 2 2 2 2 3" xfId="8604"/>
    <cellStyle name="Header2 3 2 2 2 2 4" xfId="11407"/>
    <cellStyle name="Header2 3 2 2 2 2 5" xfId="8089"/>
    <cellStyle name="Header2 3 2 2 2 2 6" xfId="13385"/>
    <cellStyle name="Header2 3 2 2 2 2 7" xfId="10647"/>
    <cellStyle name="Header2 3 2 2 2 2 8" xfId="20689"/>
    <cellStyle name="Header2 3 2 2 2 20" xfId="9793"/>
    <cellStyle name="Header2 3 2 2 2 20 2" xfId="12397"/>
    <cellStyle name="Header2 3 2 2 2 20 3" xfId="13831"/>
    <cellStyle name="Header2 3 2 2 2 20 4" xfId="15167"/>
    <cellStyle name="Header2 3 2 2 2 20 5" xfId="16428"/>
    <cellStyle name="Header2 3 2 2 2 20 6" xfId="17632"/>
    <cellStyle name="Header2 3 2 2 2 20 7" xfId="18570"/>
    <cellStyle name="Header2 3 2 2 2 21" xfId="9818"/>
    <cellStyle name="Header2 3 2 2 2 21 2" xfId="12422"/>
    <cellStyle name="Header2 3 2 2 2 21 3" xfId="13856"/>
    <cellStyle name="Header2 3 2 2 2 21 4" xfId="15192"/>
    <cellStyle name="Header2 3 2 2 2 21 5" xfId="16453"/>
    <cellStyle name="Header2 3 2 2 2 21 6" xfId="17657"/>
    <cellStyle name="Header2 3 2 2 2 21 7" xfId="18595"/>
    <cellStyle name="Header2 3 2 2 2 22" xfId="9840"/>
    <cellStyle name="Header2 3 2 2 2 22 2" xfId="12444"/>
    <cellStyle name="Header2 3 2 2 2 22 3" xfId="13878"/>
    <cellStyle name="Header2 3 2 2 2 22 4" xfId="15214"/>
    <cellStyle name="Header2 3 2 2 2 22 5" xfId="16475"/>
    <cellStyle name="Header2 3 2 2 2 22 6" xfId="17679"/>
    <cellStyle name="Header2 3 2 2 2 22 7" xfId="18617"/>
    <cellStyle name="Header2 3 2 2 2 23" xfId="9858"/>
    <cellStyle name="Header2 3 2 2 2 23 2" xfId="12462"/>
    <cellStyle name="Header2 3 2 2 2 23 3" xfId="13896"/>
    <cellStyle name="Header2 3 2 2 2 23 4" xfId="15232"/>
    <cellStyle name="Header2 3 2 2 2 23 5" xfId="16493"/>
    <cellStyle name="Header2 3 2 2 2 23 6" xfId="17697"/>
    <cellStyle name="Header2 3 2 2 2 23 7" xfId="18635"/>
    <cellStyle name="Header2 3 2 2 2 24" xfId="9866"/>
    <cellStyle name="Header2 3 2 2 2 24 2" xfId="12470"/>
    <cellStyle name="Header2 3 2 2 2 24 3" xfId="13904"/>
    <cellStyle name="Header2 3 2 2 2 24 4" xfId="15240"/>
    <cellStyle name="Header2 3 2 2 2 24 5" xfId="16501"/>
    <cellStyle name="Header2 3 2 2 2 24 6" xfId="17705"/>
    <cellStyle name="Header2 3 2 2 2 24 7" xfId="18643"/>
    <cellStyle name="Header2 3 2 2 2 25" xfId="9889"/>
    <cellStyle name="Header2 3 2 2 2 25 2" xfId="12493"/>
    <cellStyle name="Header2 3 2 2 2 25 3" xfId="13927"/>
    <cellStyle name="Header2 3 2 2 2 25 4" xfId="15263"/>
    <cellStyle name="Header2 3 2 2 2 25 5" xfId="16524"/>
    <cellStyle name="Header2 3 2 2 2 25 6" xfId="17728"/>
    <cellStyle name="Header2 3 2 2 2 25 7" xfId="18666"/>
    <cellStyle name="Header2 3 2 2 2 26" xfId="9913"/>
    <cellStyle name="Header2 3 2 2 2 26 2" xfId="12517"/>
    <cellStyle name="Header2 3 2 2 2 26 3" xfId="13951"/>
    <cellStyle name="Header2 3 2 2 2 26 4" xfId="15287"/>
    <cellStyle name="Header2 3 2 2 2 26 5" xfId="16548"/>
    <cellStyle name="Header2 3 2 2 2 26 6" xfId="17752"/>
    <cellStyle name="Header2 3 2 2 2 26 7" xfId="18690"/>
    <cellStyle name="Header2 3 2 2 2 27" xfId="9934"/>
    <cellStyle name="Header2 3 2 2 2 27 2" xfId="12538"/>
    <cellStyle name="Header2 3 2 2 2 27 3" xfId="13972"/>
    <cellStyle name="Header2 3 2 2 2 27 4" xfId="15308"/>
    <cellStyle name="Header2 3 2 2 2 27 5" xfId="16569"/>
    <cellStyle name="Header2 3 2 2 2 27 6" xfId="17773"/>
    <cellStyle name="Header2 3 2 2 2 27 7" xfId="18711"/>
    <cellStyle name="Header2 3 2 2 2 28" xfId="9954"/>
    <cellStyle name="Header2 3 2 2 2 28 2" xfId="12558"/>
    <cellStyle name="Header2 3 2 2 2 28 3" xfId="13992"/>
    <cellStyle name="Header2 3 2 2 2 28 4" xfId="15328"/>
    <cellStyle name="Header2 3 2 2 2 28 5" xfId="16589"/>
    <cellStyle name="Header2 3 2 2 2 28 6" xfId="17793"/>
    <cellStyle name="Header2 3 2 2 2 28 7" xfId="18731"/>
    <cellStyle name="Header2 3 2 2 2 29" xfId="9974"/>
    <cellStyle name="Header2 3 2 2 2 29 2" xfId="12578"/>
    <cellStyle name="Header2 3 2 2 2 29 3" xfId="14012"/>
    <cellStyle name="Header2 3 2 2 2 29 4" xfId="15348"/>
    <cellStyle name="Header2 3 2 2 2 29 5" xfId="16609"/>
    <cellStyle name="Header2 3 2 2 2 29 6" xfId="17813"/>
    <cellStyle name="Header2 3 2 2 2 29 7" xfId="18751"/>
    <cellStyle name="Header2 3 2 2 2 3" xfId="9366"/>
    <cellStyle name="Header2 3 2 2 2 3 2" xfId="11971"/>
    <cellStyle name="Header2 3 2 2 2 3 3" xfId="4941"/>
    <cellStyle name="Header2 3 2 2 2 3 4" xfId="7154"/>
    <cellStyle name="Header2 3 2 2 2 3 5" xfId="10414"/>
    <cellStyle name="Header2 3 2 2 2 3 6" xfId="4901"/>
    <cellStyle name="Header2 3 2 2 2 3 7" xfId="6812"/>
    <cellStyle name="Header2 3 2 2 2 3 8" xfId="20771"/>
    <cellStyle name="Header2 3 2 2 2 30" xfId="10005"/>
    <cellStyle name="Header2 3 2 2 2 30 2" xfId="12609"/>
    <cellStyle name="Header2 3 2 2 2 30 3" xfId="14043"/>
    <cellStyle name="Header2 3 2 2 2 30 4" xfId="15379"/>
    <cellStyle name="Header2 3 2 2 2 30 5" xfId="16640"/>
    <cellStyle name="Header2 3 2 2 2 30 6" xfId="17844"/>
    <cellStyle name="Header2 3 2 2 2 30 7" xfId="18782"/>
    <cellStyle name="Header2 3 2 2 2 31" xfId="10240"/>
    <cellStyle name="Header2 3 2 2 2 31 2" xfId="12781"/>
    <cellStyle name="Header2 3 2 2 2 31 3" xfId="14192"/>
    <cellStyle name="Header2 3 2 2 2 31 4" xfId="15523"/>
    <cellStyle name="Header2 3 2 2 2 31 5" xfId="16768"/>
    <cellStyle name="Header2 3 2 2 2 31 6" xfId="17952"/>
    <cellStyle name="Header2 3 2 2 2 31 7" xfId="18883"/>
    <cellStyle name="Header2 3 2 2 2 32" xfId="10281"/>
    <cellStyle name="Header2 3 2 2 2 32 2" xfId="12822"/>
    <cellStyle name="Header2 3 2 2 2 32 3" xfId="14233"/>
    <cellStyle name="Header2 3 2 2 2 32 4" xfId="15564"/>
    <cellStyle name="Header2 3 2 2 2 32 5" xfId="16809"/>
    <cellStyle name="Header2 3 2 2 2 32 6" xfId="17993"/>
    <cellStyle name="Header2 3 2 2 2 32 7" xfId="18924"/>
    <cellStyle name="Header2 3 2 2 2 33" xfId="10312"/>
    <cellStyle name="Header2 3 2 2 2 33 2" xfId="12853"/>
    <cellStyle name="Header2 3 2 2 2 33 3" xfId="14264"/>
    <cellStyle name="Header2 3 2 2 2 33 4" xfId="15595"/>
    <cellStyle name="Header2 3 2 2 2 33 5" xfId="16840"/>
    <cellStyle name="Header2 3 2 2 2 33 6" xfId="18024"/>
    <cellStyle name="Header2 3 2 2 2 33 7" xfId="18955"/>
    <cellStyle name="Header2 3 2 2 2 34" xfId="11268"/>
    <cellStyle name="Header2 3 2 2 2 34 2" xfId="13593"/>
    <cellStyle name="Header2 3 2 2 2 34 3" xfId="14917"/>
    <cellStyle name="Header2 3 2 2 2 34 4" xfId="16166"/>
    <cellStyle name="Header2 3 2 2 2 34 5" xfId="17376"/>
    <cellStyle name="Header2 3 2 2 2 34 6" xfId="18308"/>
    <cellStyle name="Header2 3 2 2 2 34 7" xfId="19125"/>
    <cellStyle name="Header2 3 2 2 2 35" xfId="11310"/>
    <cellStyle name="Header2 3 2 2 2 35 2" xfId="13635"/>
    <cellStyle name="Header2 3 2 2 2 35 3" xfId="14959"/>
    <cellStyle name="Header2 3 2 2 2 35 4" xfId="16208"/>
    <cellStyle name="Header2 3 2 2 2 35 5" xfId="17418"/>
    <cellStyle name="Header2 3 2 2 2 35 6" xfId="18350"/>
    <cellStyle name="Header2 3 2 2 2 35 7" xfId="19167"/>
    <cellStyle name="Header2 3 2 2 2 36" xfId="11326"/>
    <cellStyle name="Header2 3 2 2 2 36 2" xfId="13651"/>
    <cellStyle name="Header2 3 2 2 2 36 3" xfId="14975"/>
    <cellStyle name="Header2 3 2 2 2 36 4" xfId="16224"/>
    <cellStyle name="Header2 3 2 2 2 36 5" xfId="17434"/>
    <cellStyle name="Header2 3 2 2 2 36 6" xfId="18366"/>
    <cellStyle name="Header2 3 2 2 2 36 7" xfId="19183"/>
    <cellStyle name="Header2 3 2 2 2 37" xfId="11336"/>
    <cellStyle name="Header2 3 2 2 2 37 2" xfId="13661"/>
    <cellStyle name="Header2 3 2 2 2 37 3" xfId="14985"/>
    <cellStyle name="Header2 3 2 2 2 37 4" xfId="16234"/>
    <cellStyle name="Header2 3 2 2 2 37 5" xfId="17444"/>
    <cellStyle name="Header2 3 2 2 2 37 6" xfId="18376"/>
    <cellStyle name="Header2 3 2 2 2 37 7" xfId="19193"/>
    <cellStyle name="Header2 3 2 2 2 38" xfId="20447"/>
    <cellStyle name="Header2 3 2 2 2 4" xfId="9376"/>
    <cellStyle name="Header2 3 2 2 2 4 2" xfId="11981"/>
    <cellStyle name="Header2 3 2 2 2 4 3" xfId="7662"/>
    <cellStyle name="Header2 3 2 2 2 4 4" xfId="7143"/>
    <cellStyle name="Header2 3 2 2 2 4 5" xfId="8565"/>
    <cellStyle name="Header2 3 2 2 2 4 6" xfId="8355"/>
    <cellStyle name="Header2 3 2 2 2 4 7" xfId="8637"/>
    <cellStyle name="Header2 3 2 2 2 4 8" xfId="20492"/>
    <cellStyle name="Header2 3 2 2 2 5" xfId="9444"/>
    <cellStyle name="Header2 3 2 2 2 5 2" xfId="12048"/>
    <cellStyle name="Header2 3 2 2 2 5 3" xfId="5875"/>
    <cellStyle name="Header2 3 2 2 2 5 4" xfId="10628"/>
    <cellStyle name="Header2 3 2 2 2 5 5" xfId="6248"/>
    <cellStyle name="Header2 3 2 2 2 5 6" xfId="10442"/>
    <cellStyle name="Header2 3 2 2 2 5 7" xfId="5789"/>
    <cellStyle name="Header2 3 2 2 2 6" xfId="9465"/>
    <cellStyle name="Header2 3 2 2 2 6 2" xfId="12069"/>
    <cellStyle name="Header2 3 2 2 2 6 3" xfId="4667"/>
    <cellStyle name="Header2 3 2 2 2 6 4" xfId="7574"/>
    <cellStyle name="Header2 3 2 2 2 6 5" xfId="8310"/>
    <cellStyle name="Header2 3 2 2 2 6 6" xfId="15819"/>
    <cellStyle name="Header2 3 2 2 2 6 7" xfId="13430"/>
    <cellStyle name="Header2 3 2 2 2 7" xfId="9491"/>
    <cellStyle name="Header2 3 2 2 2 7 2" xfId="12095"/>
    <cellStyle name="Header2 3 2 2 2 7 3" xfId="6433"/>
    <cellStyle name="Header2 3 2 2 2 7 4" xfId="8544"/>
    <cellStyle name="Header2 3 2 2 2 7 5" xfId="6375"/>
    <cellStyle name="Header2 3 2 2 2 7 6" xfId="15694"/>
    <cellStyle name="Header2 3 2 2 2 7 7" xfId="16928"/>
    <cellStyle name="Header2 3 2 2 2 8" xfId="9525"/>
    <cellStyle name="Header2 3 2 2 2 8 2" xfId="12129"/>
    <cellStyle name="Header2 3 2 2 2 8 3" xfId="5918"/>
    <cellStyle name="Header2 3 2 2 2 8 4" xfId="12955"/>
    <cellStyle name="Header2 3 2 2 2 8 5" xfId="8030"/>
    <cellStyle name="Header2 3 2 2 2 8 6" xfId="15598"/>
    <cellStyle name="Header2 3 2 2 2 8 7" xfId="7550"/>
    <cellStyle name="Header2 3 2 2 2 9" xfId="9556"/>
    <cellStyle name="Header2 3 2 2 2 9 2" xfId="12160"/>
    <cellStyle name="Header2 3 2 2 2 9 3" xfId="6437"/>
    <cellStyle name="Header2 3 2 2 2 9 4" xfId="14450"/>
    <cellStyle name="Header2 3 2 2 2 9 5" xfId="7245"/>
    <cellStyle name="Header2 3 2 2 2 9 6" xfId="8233"/>
    <cellStyle name="Header2 3 2 2 2 9 7" xfId="14825"/>
    <cellStyle name="Header2 3 2 2 3" xfId="11196"/>
    <cellStyle name="Header2 3 2 2 3 2" xfId="13538"/>
    <cellStyle name="Header2 3 2 2 3 3" xfId="14871"/>
    <cellStyle name="Header2 3 2 2 3 4" xfId="16121"/>
    <cellStyle name="Header2 3 2 2 3 5" xfId="17333"/>
    <cellStyle name="Header2 3 2 2 3 6" xfId="18273"/>
    <cellStyle name="Header2 3 2 2 3 7" xfId="19089"/>
    <cellStyle name="Header2 3 2 2 3 8" xfId="20646"/>
    <cellStyle name="Header2 3 2 2 4" xfId="20725"/>
    <cellStyle name="Header2 3 2 2 5" xfId="20349"/>
    <cellStyle name="Header2 3 2 3" xfId="8723"/>
    <cellStyle name="Header2 3 2 3 10" xfId="10377"/>
    <cellStyle name="Header2 3 2 3 11" xfId="13561"/>
    <cellStyle name="Header2 3 2 3 12" xfId="16037"/>
    <cellStyle name="Header2 3 2 3 13" xfId="15465"/>
    <cellStyle name="Header2 3 2 3 14" xfId="20322"/>
    <cellStyle name="Header2 3 2 3 2" xfId="9299"/>
    <cellStyle name="Header2 3 2 3 2 2" xfId="11904"/>
    <cellStyle name="Header2 3 2 3 2 2 2" xfId="20680"/>
    <cellStyle name="Header2 3 2 3 2 3" xfId="5831"/>
    <cellStyle name="Header2 3 2 3 2 3 2" xfId="20762"/>
    <cellStyle name="Header2 3 2 3 2 4" xfId="13087"/>
    <cellStyle name="Header2 3 2 3 2 4 2" xfId="20499"/>
    <cellStyle name="Header2 3 2 3 2 5" xfId="14458"/>
    <cellStyle name="Header2 3 2 3 2 6" xfId="15745"/>
    <cellStyle name="Header2 3 2 3 2 7" xfId="16998"/>
    <cellStyle name="Header2 3 2 3 2 8" xfId="20437"/>
    <cellStyle name="Header2 3 2 3 3" xfId="9037"/>
    <cellStyle name="Header2 3 2 3 3 2" xfId="11653"/>
    <cellStyle name="Header2 3 2 3 3 3" xfId="5513"/>
    <cellStyle name="Header2 3 2 3 3 4" xfId="11341"/>
    <cellStyle name="Header2 3 2 3 3 5" xfId="14619"/>
    <cellStyle name="Header2 3 2 3 3 6" xfId="15852"/>
    <cellStyle name="Header2 3 2 3 3 7" xfId="17152"/>
    <cellStyle name="Header2 3 2 3 3 8" xfId="20619"/>
    <cellStyle name="Header2 3 2 3 4" xfId="6754"/>
    <cellStyle name="Header2 3 2 3 4 2" xfId="7270"/>
    <cellStyle name="Header2 3 2 3 4 3" xfId="12920"/>
    <cellStyle name="Header2 3 2 3 4 4" xfId="14448"/>
    <cellStyle name="Header2 3 2 3 4 5" xfId="15651"/>
    <cellStyle name="Header2 3 2 3 4 6" xfId="17034"/>
    <cellStyle name="Header2 3 2 3 4 7" xfId="18040"/>
    <cellStyle name="Header2 3 2 3 4 8" xfId="20716"/>
    <cellStyle name="Header2 3 2 3 5" xfId="9321"/>
    <cellStyle name="Header2 3 2 3 5 2" xfId="11926"/>
    <cellStyle name="Header2 3 2 3 5 3" xfId="7972"/>
    <cellStyle name="Header2 3 2 3 5 4" xfId="13336"/>
    <cellStyle name="Header2 3 2 3 5 5" xfId="6830"/>
    <cellStyle name="Header2 3 2 3 5 6" xfId="15840"/>
    <cellStyle name="Header2 3 2 3 5 7" xfId="6855"/>
    <cellStyle name="Header2 3 2 3 6" xfId="9678"/>
    <cellStyle name="Header2 3 2 3 6 2" xfId="12282"/>
    <cellStyle name="Header2 3 2 3 6 3" xfId="13716"/>
    <cellStyle name="Header2 3 2 3 6 4" xfId="15052"/>
    <cellStyle name="Header2 3 2 3 6 5" xfId="16313"/>
    <cellStyle name="Header2 3 2 3 6 6" xfId="17517"/>
    <cellStyle name="Header2 3 2 3 6 7" xfId="18455"/>
    <cellStyle name="Header2 3 2 3 7" xfId="10149"/>
    <cellStyle name="Header2 3 2 3 7 2" xfId="12720"/>
    <cellStyle name="Header2 3 2 3 7 3" xfId="14138"/>
    <cellStyle name="Header2 3 2 3 7 4" xfId="15471"/>
    <cellStyle name="Header2 3 2 3 7 5" xfId="16724"/>
    <cellStyle name="Header2 3 2 3 7 6" xfId="17916"/>
    <cellStyle name="Header2 3 2 3 7 7" xfId="18847"/>
    <cellStyle name="Header2 3 2 3 8" xfId="11168"/>
    <cellStyle name="Header2 3 2 3 8 2" xfId="13519"/>
    <cellStyle name="Header2 3 2 3 8 3" xfId="14855"/>
    <cellStyle name="Header2 3 2 3 8 4" xfId="16109"/>
    <cellStyle name="Header2 3 2 3 8 5" xfId="17323"/>
    <cellStyle name="Header2 3 2 3 8 6" xfId="18264"/>
    <cellStyle name="Header2 3 2 3 8 7" xfId="19080"/>
    <cellStyle name="Header2 3 2 3 9" xfId="11403"/>
    <cellStyle name="Header2 3 2 4" xfId="8812"/>
    <cellStyle name="Header2 3 2 4 10" xfId="9578"/>
    <cellStyle name="Header2 3 2 4 10 2" xfId="12182"/>
    <cellStyle name="Header2 3 2 4 10 3" xfId="7083"/>
    <cellStyle name="Header2 3 2 4 10 4" xfId="10551"/>
    <cellStyle name="Header2 3 2 4 10 5" xfId="12999"/>
    <cellStyle name="Header2 3 2 4 10 6" xfId="14384"/>
    <cellStyle name="Header2 3 2 4 10 7" xfId="6876"/>
    <cellStyle name="Header2 3 2 4 11" xfId="9244"/>
    <cellStyle name="Header2 3 2 4 11 2" xfId="11849"/>
    <cellStyle name="Header2 3 2 4 11 3" xfId="7913"/>
    <cellStyle name="Header2 3 2 4 11 4" xfId="13260"/>
    <cellStyle name="Header2 3 2 4 11 5" xfId="14614"/>
    <cellStyle name="Header2 3 2 4 11 6" xfId="15842"/>
    <cellStyle name="Header2 3 2 4 11 7" xfId="17128"/>
    <cellStyle name="Header2 3 2 4 12" xfId="9615"/>
    <cellStyle name="Header2 3 2 4 12 2" xfId="12219"/>
    <cellStyle name="Header2 3 2 4 12 3" xfId="8513"/>
    <cellStyle name="Header2 3 2 4 12 4" xfId="14989"/>
    <cellStyle name="Header2 3 2 4 12 5" xfId="16250"/>
    <cellStyle name="Header2 3 2 4 12 6" xfId="17454"/>
    <cellStyle name="Header2 3 2 4 12 7" xfId="18392"/>
    <cellStyle name="Header2 3 2 4 13" xfId="9639"/>
    <cellStyle name="Header2 3 2 4 13 2" xfId="12243"/>
    <cellStyle name="Header2 3 2 4 13 3" xfId="13677"/>
    <cellStyle name="Header2 3 2 4 13 4" xfId="15013"/>
    <cellStyle name="Header2 3 2 4 13 5" xfId="16274"/>
    <cellStyle name="Header2 3 2 4 13 6" xfId="17478"/>
    <cellStyle name="Header2 3 2 4 13 7" xfId="18416"/>
    <cellStyle name="Header2 3 2 4 14" xfId="9381"/>
    <cellStyle name="Header2 3 2 4 14 2" xfId="11986"/>
    <cellStyle name="Header2 3 2 4 14 3" xfId="8246"/>
    <cellStyle name="Header2 3 2 4 14 4" xfId="7572"/>
    <cellStyle name="Header2 3 2 4 14 5" xfId="7173"/>
    <cellStyle name="Header2 3 2 4 14 6" xfId="4601"/>
    <cellStyle name="Header2 3 2 4 14 7" xfId="8036"/>
    <cellStyle name="Header2 3 2 4 15" xfId="9663"/>
    <cellStyle name="Header2 3 2 4 15 2" xfId="12267"/>
    <cellStyle name="Header2 3 2 4 15 3" xfId="13701"/>
    <cellStyle name="Header2 3 2 4 15 4" xfId="15037"/>
    <cellStyle name="Header2 3 2 4 15 5" xfId="16298"/>
    <cellStyle name="Header2 3 2 4 15 6" xfId="17502"/>
    <cellStyle name="Header2 3 2 4 15 7" xfId="18440"/>
    <cellStyle name="Header2 3 2 4 16" xfId="9687"/>
    <cellStyle name="Header2 3 2 4 16 2" xfId="12291"/>
    <cellStyle name="Header2 3 2 4 16 3" xfId="13725"/>
    <cellStyle name="Header2 3 2 4 16 4" xfId="15061"/>
    <cellStyle name="Header2 3 2 4 16 5" xfId="16322"/>
    <cellStyle name="Header2 3 2 4 16 6" xfId="17526"/>
    <cellStyle name="Header2 3 2 4 16 7" xfId="18464"/>
    <cellStyle name="Header2 3 2 4 17" xfId="9720"/>
    <cellStyle name="Header2 3 2 4 17 2" xfId="12324"/>
    <cellStyle name="Header2 3 2 4 17 3" xfId="13758"/>
    <cellStyle name="Header2 3 2 4 17 4" xfId="15094"/>
    <cellStyle name="Header2 3 2 4 17 5" xfId="16355"/>
    <cellStyle name="Header2 3 2 4 17 6" xfId="17559"/>
    <cellStyle name="Header2 3 2 4 17 7" xfId="18497"/>
    <cellStyle name="Header2 3 2 4 18" xfId="9742"/>
    <cellStyle name="Header2 3 2 4 18 2" xfId="12346"/>
    <cellStyle name="Header2 3 2 4 18 3" xfId="13780"/>
    <cellStyle name="Header2 3 2 4 18 4" xfId="15116"/>
    <cellStyle name="Header2 3 2 4 18 5" xfId="16377"/>
    <cellStyle name="Header2 3 2 4 18 6" xfId="17581"/>
    <cellStyle name="Header2 3 2 4 18 7" xfId="18519"/>
    <cellStyle name="Header2 3 2 4 19" xfId="9763"/>
    <cellStyle name="Header2 3 2 4 19 2" xfId="12367"/>
    <cellStyle name="Header2 3 2 4 19 3" xfId="13801"/>
    <cellStyle name="Header2 3 2 4 19 4" xfId="15137"/>
    <cellStyle name="Header2 3 2 4 19 5" xfId="16398"/>
    <cellStyle name="Header2 3 2 4 19 6" xfId="17602"/>
    <cellStyle name="Header2 3 2 4 19 7" xfId="18540"/>
    <cellStyle name="Header2 3 2 4 2" xfId="9332"/>
    <cellStyle name="Header2 3 2 4 2 2" xfId="11937"/>
    <cellStyle name="Header2 3 2 4 2 3" xfId="8228"/>
    <cellStyle name="Header2 3 2 4 2 4" xfId="12706"/>
    <cellStyle name="Header2 3 2 4 2 5" xfId="14686"/>
    <cellStyle name="Header2 3 2 4 2 6" xfId="15410"/>
    <cellStyle name="Header2 3 2 4 2 7" xfId="17186"/>
    <cellStyle name="Header2 3 2 4 2 8" xfId="20658"/>
    <cellStyle name="Header2 3 2 4 20" xfId="9783"/>
    <cellStyle name="Header2 3 2 4 20 2" xfId="12387"/>
    <cellStyle name="Header2 3 2 4 20 3" xfId="13821"/>
    <cellStyle name="Header2 3 2 4 20 4" xfId="15157"/>
    <cellStyle name="Header2 3 2 4 20 5" xfId="16418"/>
    <cellStyle name="Header2 3 2 4 20 6" xfId="17622"/>
    <cellStyle name="Header2 3 2 4 20 7" xfId="18560"/>
    <cellStyle name="Header2 3 2 4 21" xfId="9808"/>
    <cellStyle name="Header2 3 2 4 21 2" xfId="12412"/>
    <cellStyle name="Header2 3 2 4 21 3" xfId="13846"/>
    <cellStyle name="Header2 3 2 4 21 4" xfId="15182"/>
    <cellStyle name="Header2 3 2 4 21 5" xfId="16443"/>
    <cellStyle name="Header2 3 2 4 21 6" xfId="17647"/>
    <cellStyle name="Header2 3 2 4 21 7" xfId="18585"/>
    <cellStyle name="Header2 3 2 4 22" xfId="9829"/>
    <cellStyle name="Header2 3 2 4 22 2" xfId="12433"/>
    <cellStyle name="Header2 3 2 4 22 3" xfId="13867"/>
    <cellStyle name="Header2 3 2 4 22 4" xfId="15203"/>
    <cellStyle name="Header2 3 2 4 22 5" xfId="16464"/>
    <cellStyle name="Header2 3 2 4 22 6" xfId="17668"/>
    <cellStyle name="Header2 3 2 4 22 7" xfId="18606"/>
    <cellStyle name="Header2 3 2 4 23" xfId="9848"/>
    <cellStyle name="Header2 3 2 4 23 2" xfId="12452"/>
    <cellStyle name="Header2 3 2 4 23 3" xfId="13886"/>
    <cellStyle name="Header2 3 2 4 23 4" xfId="15222"/>
    <cellStyle name="Header2 3 2 4 23 5" xfId="16483"/>
    <cellStyle name="Header2 3 2 4 23 6" xfId="17687"/>
    <cellStyle name="Header2 3 2 4 23 7" xfId="18625"/>
    <cellStyle name="Header2 3 2 4 24" xfId="6572"/>
    <cellStyle name="Header2 3 2 4 24 2" xfId="7410"/>
    <cellStyle name="Header2 3 2 4 24 3" xfId="5318"/>
    <cellStyle name="Header2 3 2 4 24 4" xfId="4660"/>
    <cellStyle name="Header2 3 2 4 24 5" xfId="13476"/>
    <cellStyle name="Header2 3 2 4 24 6" xfId="13304"/>
    <cellStyle name="Header2 3 2 4 24 7" xfId="14363"/>
    <cellStyle name="Header2 3 2 4 25" xfId="9880"/>
    <cellStyle name="Header2 3 2 4 25 2" xfId="12484"/>
    <cellStyle name="Header2 3 2 4 25 3" xfId="13918"/>
    <cellStyle name="Header2 3 2 4 25 4" xfId="15254"/>
    <cellStyle name="Header2 3 2 4 25 5" xfId="16515"/>
    <cellStyle name="Header2 3 2 4 25 6" xfId="17719"/>
    <cellStyle name="Header2 3 2 4 25 7" xfId="18657"/>
    <cellStyle name="Header2 3 2 4 26" xfId="9904"/>
    <cellStyle name="Header2 3 2 4 26 2" xfId="12508"/>
    <cellStyle name="Header2 3 2 4 26 3" xfId="13942"/>
    <cellStyle name="Header2 3 2 4 26 4" xfId="15278"/>
    <cellStyle name="Header2 3 2 4 26 5" xfId="16539"/>
    <cellStyle name="Header2 3 2 4 26 6" xfId="17743"/>
    <cellStyle name="Header2 3 2 4 26 7" xfId="18681"/>
    <cellStyle name="Header2 3 2 4 27" xfId="9924"/>
    <cellStyle name="Header2 3 2 4 27 2" xfId="12528"/>
    <cellStyle name="Header2 3 2 4 27 3" xfId="13962"/>
    <cellStyle name="Header2 3 2 4 27 4" xfId="15298"/>
    <cellStyle name="Header2 3 2 4 27 5" xfId="16559"/>
    <cellStyle name="Header2 3 2 4 27 6" xfId="17763"/>
    <cellStyle name="Header2 3 2 4 27 7" xfId="18701"/>
    <cellStyle name="Header2 3 2 4 28" xfId="9945"/>
    <cellStyle name="Header2 3 2 4 28 2" xfId="12549"/>
    <cellStyle name="Header2 3 2 4 28 3" xfId="13983"/>
    <cellStyle name="Header2 3 2 4 28 4" xfId="15319"/>
    <cellStyle name="Header2 3 2 4 28 5" xfId="16580"/>
    <cellStyle name="Header2 3 2 4 28 6" xfId="17784"/>
    <cellStyle name="Header2 3 2 4 28 7" xfId="18722"/>
    <cellStyle name="Header2 3 2 4 29" xfId="9965"/>
    <cellStyle name="Header2 3 2 4 29 2" xfId="12569"/>
    <cellStyle name="Header2 3 2 4 29 3" xfId="14003"/>
    <cellStyle name="Header2 3 2 4 29 4" xfId="15339"/>
    <cellStyle name="Header2 3 2 4 29 5" xfId="16600"/>
    <cellStyle name="Header2 3 2 4 29 6" xfId="17804"/>
    <cellStyle name="Header2 3 2 4 29 7" xfId="18742"/>
    <cellStyle name="Header2 3 2 4 3" xfId="9355"/>
    <cellStyle name="Header2 3 2 4 3 2" xfId="11960"/>
    <cellStyle name="Header2 3 2 4 3 3" xfId="7718"/>
    <cellStyle name="Header2 3 2 4 3 4" xfId="5234"/>
    <cellStyle name="Header2 3 2 4 3 5" xfId="4873"/>
    <cellStyle name="Header2 3 2 4 3 6" xfId="11456"/>
    <cellStyle name="Header2 3 2 4 3 7" xfId="10388"/>
    <cellStyle name="Header2 3 2 4 3 8" xfId="20748"/>
    <cellStyle name="Header2 3 2 4 30" xfId="9996"/>
    <cellStyle name="Header2 3 2 4 30 2" xfId="12600"/>
    <cellStyle name="Header2 3 2 4 30 3" xfId="14034"/>
    <cellStyle name="Header2 3 2 4 30 4" xfId="15370"/>
    <cellStyle name="Header2 3 2 4 30 5" xfId="16631"/>
    <cellStyle name="Header2 3 2 4 30 6" xfId="17835"/>
    <cellStyle name="Header2 3 2 4 30 7" xfId="18773"/>
    <cellStyle name="Header2 3 2 4 31" xfId="10214"/>
    <cellStyle name="Header2 3 2 4 31 2" xfId="12766"/>
    <cellStyle name="Header2 3 2 4 31 3" xfId="14177"/>
    <cellStyle name="Header2 3 2 4 31 4" xfId="15509"/>
    <cellStyle name="Header2 3 2 4 31 5" xfId="16757"/>
    <cellStyle name="Header2 3 2 4 31 6" xfId="17943"/>
    <cellStyle name="Header2 3 2 4 31 7" xfId="18874"/>
    <cellStyle name="Header2 3 2 4 32" xfId="10272"/>
    <cellStyle name="Header2 3 2 4 32 2" xfId="12813"/>
    <cellStyle name="Header2 3 2 4 32 3" xfId="14224"/>
    <cellStyle name="Header2 3 2 4 32 4" xfId="15555"/>
    <cellStyle name="Header2 3 2 4 32 5" xfId="16800"/>
    <cellStyle name="Header2 3 2 4 32 6" xfId="17984"/>
    <cellStyle name="Header2 3 2 4 32 7" xfId="18915"/>
    <cellStyle name="Header2 3 2 4 33" xfId="10303"/>
    <cellStyle name="Header2 3 2 4 33 2" xfId="12844"/>
    <cellStyle name="Header2 3 2 4 33 3" xfId="14255"/>
    <cellStyle name="Header2 3 2 4 33 4" xfId="15586"/>
    <cellStyle name="Header2 3 2 4 33 5" xfId="16831"/>
    <cellStyle name="Header2 3 2 4 33 6" xfId="18015"/>
    <cellStyle name="Header2 3 2 4 33 7" xfId="18946"/>
    <cellStyle name="Header2 3 2 4 34" xfId="11242"/>
    <cellStyle name="Header2 3 2 4 34 2" xfId="13574"/>
    <cellStyle name="Header2 3 2 4 34 3" xfId="14904"/>
    <cellStyle name="Header2 3 2 4 34 4" xfId="16154"/>
    <cellStyle name="Header2 3 2 4 34 5" xfId="17364"/>
    <cellStyle name="Header2 3 2 4 34 6" xfId="18299"/>
    <cellStyle name="Header2 3 2 4 34 7" xfId="19116"/>
    <cellStyle name="Header2 3 2 4 35" xfId="11301"/>
    <cellStyle name="Header2 3 2 4 35 2" xfId="13626"/>
    <cellStyle name="Header2 3 2 4 35 3" xfId="14950"/>
    <cellStyle name="Header2 3 2 4 35 4" xfId="16199"/>
    <cellStyle name="Header2 3 2 4 35 5" xfId="17409"/>
    <cellStyle name="Header2 3 2 4 35 6" xfId="18341"/>
    <cellStyle name="Header2 3 2 4 35 7" xfId="19158"/>
    <cellStyle name="Header2 3 2 4 36" xfId="11317"/>
    <cellStyle name="Header2 3 2 4 36 2" xfId="13642"/>
    <cellStyle name="Header2 3 2 4 36 3" xfId="14966"/>
    <cellStyle name="Header2 3 2 4 36 4" xfId="16215"/>
    <cellStyle name="Header2 3 2 4 36 5" xfId="17425"/>
    <cellStyle name="Header2 3 2 4 36 6" xfId="18357"/>
    <cellStyle name="Header2 3 2 4 36 7" xfId="19174"/>
    <cellStyle name="Header2 3 2 4 37" xfId="11327"/>
    <cellStyle name="Header2 3 2 4 37 2" xfId="13652"/>
    <cellStyle name="Header2 3 2 4 37 3" xfId="14976"/>
    <cellStyle name="Header2 3 2 4 37 4" xfId="16225"/>
    <cellStyle name="Header2 3 2 4 37 5" xfId="17435"/>
    <cellStyle name="Header2 3 2 4 37 6" xfId="18367"/>
    <cellStyle name="Header2 3 2 4 37 7" xfId="19184"/>
    <cellStyle name="Header2 3 2 4 38" xfId="20401"/>
    <cellStyle name="Header2 3 2 4 4" xfId="9261"/>
    <cellStyle name="Header2 3 2 4 4 2" xfId="11866"/>
    <cellStyle name="Header2 3 2 4 4 3" xfId="7925"/>
    <cellStyle name="Header2 3 2 4 4 4" xfId="11339"/>
    <cellStyle name="Header2 3 2 4 4 5" xfId="7726"/>
    <cellStyle name="Header2 3 2 4 4 6" xfId="6882"/>
    <cellStyle name="Header2 3 2 4 4 7" xfId="3459"/>
    <cellStyle name="Header2 3 2 4 4 8" xfId="20483"/>
    <cellStyle name="Header2 3 2 4 5" xfId="9432"/>
    <cellStyle name="Header2 3 2 4 5 2" xfId="12036"/>
    <cellStyle name="Header2 3 2 4 5 3" xfId="5409"/>
    <cellStyle name="Header2 3 2 4 5 4" xfId="10688"/>
    <cellStyle name="Header2 3 2 4 5 5" xfId="8025"/>
    <cellStyle name="Header2 3 2 4 5 6" xfId="10499"/>
    <cellStyle name="Header2 3 2 4 5 7" xfId="14140"/>
    <cellStyle name="Header2 3 2 4 6" xfId="9455"/>
    <cellStyle name="Header2 3 2 4 6 2" xfId="12059"/>
    <cellStyle name="Header2 3 2 4 6 3" xfId="7658"/>
    <cellStyle name="Header2 3 2 4 6 4" xfId="10651"/>
    <cellStyle name="Header2 3 2 4 6 5" xfId="14566"/>
    <cellStyle name="Header2 3 2 4 6 6" xfId="6892"/>
    <cellStyle name="Header2 3 2 4 6 7" xfId="17124"/>
    <cellStyle name="Header2 3 2 4 7" xfId="9480"/>
    <cellStyle name="Header2 3 2 4 7 2" xfId="12084"/>
    <cellStyle name="Header2 3 2 4 7 3" xfId="6011"/>
    <cellStyle name="Header2 3 2 4 7 4" xfId="10379"/>
    <cellStyle name="Header2 3 2 4 7 5" xfId="14705"/>
    <cellStyle name="Header2 3 2 4 7 6" xfId="6887"/>
    <cellStyle name="Header2 3 2 4 7 7" xfId="17184"/>
    <cellStyle name="Header2 3 2 4 8" xfId="9512"/>
    <cellStyle name="Header2 3 2 4 8 2" xfId="12116"/>
    <cellStyle name="Header2 3 2 4 8 3" xfId="4778"/>
    <cellStyle name="Header2 3 2 4 8 4" xfId="13294"/>
    <cellStyle name="Header2 3 2 4 8 5" xfId="14481"/>
    <cellStyle name="Header2 3 2 4 8 6" xfId="15773"/>
    <cellStyle name="Header2 3 2 4 8 7" xfId="17002"/>
    <cellStyle name="Header2 3 2 4 9" xfId="9546"/>
    <cellStyle name="Header2 3 2 4 9 2" xfId="12150"/>
    <cellStyle name="Header2 3 2 4 9 3" xfId="4773"/>
    <cellStyle name="Header2 3 2 4 9 4" xfId="10422"/>
    <cellStyle name="Header2 3 2 4 9 5" xfId="6846"/>
    <cellStyle name="Header2 3 2 4 9 6" xfId="8056"/>
    <cellStyle name="Header2 3 2 4 9 7" xfId="6870"/>
    <cellStyle name="Header2 3 3" xfId="8745"/>
    <cellStyle name="Header2 3 3 2" xfId="8832"/>
    <cellStyle name="Header2 3 3 2 10" xfId="9583"/>
    <cellStyle name="Header2 3 3 2 10 2" xfId="12187"/>
    <cellStyle name="Header2 3 3 2 10 3" xfId="7080"/>
    <cellStyle name="Header2 3 3 2 10 4" xfId="10345"/>
    <cellStyle name="Header2 3 3 2 10 5" xfId="14455"/>
    <cellStyle name="Header2 3 3 2 10 6" xfId="14478"/>
    <cellStyle name="Header2 3 3 2 10 7" xfId="16944"/>
    <cellStyle name="Header2 3 3 2 11" xfId="8859"/>
    <cellStyle name="Header2 3 3 2 11 2" xfId="11477"/>
    <cellStyle name="Header2 3 3 2 11 3" xfId="5976"/>
    <cellStyle name="Header2 3 3 2 11 4" xfId="13100"/>
    <cellStyle name="Header2 3 3 2 11 5" xfId="8408"/>
    <cellStyle name="Header2 3 3 2 11 6" xfId="15966"/>
    <cellStyle name="Header2 3 3 2 11 7" xfId="7554"/>
    <cellStyle name="Header2 3 3 2 12" xfId="9619"/>
    <cellStyle name="Header2 3 3 2 12 2" xfId="12223"/>
    <cellStyle name="Header2 3 3 2 12 3" xfId="7767"/>
    <cellStyle name="Header2 3 3 2 12 4" xfId="14993"/>
    <cellStyle name="Header2 3 3 2 12 5" xfId="16254"/>
    <cellStyle name="Header2 3 3 2 12 6" xfId="17458"/>
    <cellStyle name="Header2 3 3 2 12 7" xfId="18396"/>
    <cellStyle name="Header2 3 3 2 13" xfId="9642"/>
    <cellStyle name="Header2 3 3 2 13 2" xfId="12246"/>
    <cellStyle name="Header2 3 3 2 13 3" xfId="13680"/>
    <cellStyle name="Header2 3 3 2 13 4" xfId="15016"/>
    <cellStyle name="Header2 3 3 2 13 5" xfId="16277"/>
    <cellStyle name="Header2 3 3 2 13 6" xfId="17481"/>
    <cellStyle name="Header2 3 3 2 13 7" xfId="18419"/>
    <cellStyle name="Header2 3 3 2 14" xfId="6616"/>
    <cellStyle name="Header2 3 3 2 14 2" xfId="7380"/>
    <cellStyle name="Header2 3 3 2 14 3" xfId="6059"/>
    <cellStyle name="Header2 3 3 2 14 4" xfId="8419"/>
    <cellStyle name="Header2 3 3 2 14 5" xfId="5624"/>
    <cellStyle name="Header2 3 3 2 14 6" xfId="5455"/>
    <cellStyle name="Header2 3 3 2 14 7" xfId="5885"/>
    <cellStyle name="Header2 3 3 2 15" xfId="9668"/>
    <cellStyle name="Header2 3 3 2 15 2" xfId="12272"/>
    <cellStyle name="Header2 3 3 2 15 3" xfId="13706"/>
    <cellStyle name="Header2 3 3 2 15 4" xfId="15042"/>
    <cellStyle name="Header2 3 3 2 15 5" xfId="16303"/>
    <cellStyle name="Header2 3 3 2 15 6" xfId="17507"/>
    <cellStyle name="Header2 3 3 2 15 7" xfId="18445"/>
    <cellStyle name="Header2 3 3 2 16" xfId="9695"/>
    <cellStyle name="Header2 3 3 2 16 2" xfId="12299"/>
    <cellStyle name="Header2 3 3 2 16 3" xfId="13733"/>
    <cellStyle name="Header2 3 3 2 16 4" xfId="15069"/>
    <cellStyle name="Header2 3 3 2 16 5" xfId="16330"/>
    <cellStyle name="Header2 3 3 2 16 6" xfId="17534"/>
    <cellStyle name="Header2 3 3 2 16 7" xfId="18472"/>
    <cellStyle name="Header2 3 3 2 17" xfId="9725"/>
    <cellStyle name="Header2 3 3 2 17 2" xfId="12329"/>
    <cellStyle name="Header2 3 3 2 17 3" xfId="13763"/>
    <cellStyle name="Header2 3 3 2 17 4" xfId="15099"/>
    <cellStyle name="Header2 3 3 2 17 5" xfId="16360"/>
    <cellStyle name="Header2 3 3 2 17 6" xfId="17564"/>
    <cellStyle name="Header2 3 3 2 17 7" xfId="18502"/>
    <cellStyle name="Header2 3 3 2 18" xfId="9748"/>
    <cellStyle name="Header2 3 3 2 18 2" xfId="12352"/>
    <cellStyle name="Header2 3 3 2 18 3" xfId="13786"/>
    <cellStyle name="Header2 3 3 2 18 4" xfId="15122"/>
    <cellStyle name="Header2 3 3 2 18 5" xfId="16383"/>
    <cellStyle name="Header2 3 3 2 18 6" xfId="17587"/>
    <cellStyle name="Header2 3 3 2 18 7" xfId="18525"/>
    <cellStyle name="Header2 3 3 2 19" xfId="9766"/>
    <cellStyle name="Header2 3 3 2 19 2" xfId="12370"/>
    <cellStyle name="Header2 3 3 2 19 3" xfId="13804"/>
    <cellStyle name="Header2 3 3 2 19 4" xfId="15140"/>
    <cellStyle name="Header2 3 3 2 19 5" xfId="16401"/>
    <cellStyle name="Header2 3 3 2 19 6" xfId="17605"/>
    <cellStyle name="Header2 3 3 2 19 7" xfId="18543"/>
    <cellStyle name="Header2 3 3 2 2" xfId="9337"/>
    <cellStyle name="Header2 3 3 2 2 2" xfId="11942"/>
    <cellStyle name="Header2 3 3 2 2 3" xfId="8227"/>
    <cellStyle name="Header2 3 3 2 2 4" xfId="13564"/>
    <cellStyle name="Header2 3 3 2 2 5" xfId="13118"/>
    <cellStyle name="Header2 3 3 2 2 6" xfId="13053"/>
    <cellStyle name="Header2 3 3 2 2 7" xfId="10374"/>
    <cellStyle name="Header2 3 3 2 2 8" xfId="20683"/>
    <cellStyle name="Header2 3 3 2 20" xfId="9787"/>
    <cellStyle name="Header2 3 3 2 20 2" xfId="12391"/>
    <cellStyle name="Header2 3 3 2 20 3" xfId="13825"/>
    <cellStyle name="Header2 3 3 2 20 4" xfId="15161"/>
    <cellStyle name="Header2 3 3 2 20 5" xfId="16422"/>
    <cellStyle name="Header2 3 3 2 20 6" xfId="17626"/>
    <cellStyle name="Header2 3 3 2 20 7" xfId="18564"/>
    <cellStyle name="Header2 3 3 2 21" xfId="9812"/>
    <cellStyle name="Header2 3 3 2 21 2" xfId="12416"/>
    <cellStyle name="Header2 3 3 2 21 3" xfId="13850"/>
    <cellStyle name="Header2 3 3 2 21 4" xfId="15186"/>
    <cellStyle name="Header2 3 3 2 21 5" xfId="16447"/>
    <cellStyle name="Header2 3 3 2 21 6" xfId="17651"/>
    <cellStyle name="Header2 3 3 2 21 7" xfId="18589"/>
    <cellStyle name="Header2 3 3 2 22" xfId="9834"/>
    <cellStyle name="Header2 3 3 2 22 2" xfId="12438"/>
    <cellStyle name="Header2 3 3 2 22 3" xfId="13872"/>
    <cellStyle name="Header2 3 3 2 22 4" xfId="15208"/>
    <cellStyle name="Header2 3 3 2 22 5" xfId="16469"/>
    <cellStyle name="Header2 3 3 2 22 6" xfId="17673"/>
    <cellStyle name="Header2 3 3 2 22 7" xfId="18611"/>
    <cellStyle name="Header2 3 3 2 23" xfId="9852"/>
    <cellStyle name="Header2 3 3 2 23 2" xfId="12456"/>
    <cellStyle name="Header2 3 3 2 23 3" xfId="13890"/>
    <cellStyle name="Header2 3 3 2 23 4" xfId="15226"/>
    <cellStyle name="Header2 3 3 2 23 5" xfId="16487"/>
    <cellStyle name="Header2 3 3 2 23 6" xfId="17691"/>
    <cellStyle name="Header2 3 3 2 23 7" xfId="18629"/>
    <cellStyle name="Header2 3 3 2 24" xfId="9860"/>
    <cellStyle name="Header2 3 3 2 24 2" xfId="12464"/>
    <cellStyle name="Header2 3 3 2 24 3" xfId="13898"/>
    <cellStyle name="Header2 3 3 2 24 4" xfId="15234"/>
    <cellStyle name="Header2 3 3 2 24 5" xfId="16495"/>
    <cellStyle name="Header2 3 3 2 24 6" xfId="17699"/>
    <cellStyle name="Header2 3 3 2 24 7" xfId="18637"/>
    <cellStyle name="Header2 3 3 2 25" xfId="9883"/>
    <cellStyle name="Header2 3 3 2 25 2" xfId="12487"/>
    <cellStyle name="Header2 3 3 2 25 3" xfId="13921"/>
    <cellStyle name="Header2 3 3 2 25 4" xfId="15257"/>
    <cellStyle name="Header2 3 3 2 25 5" xfId="16518"/>
    <cellStyle name="Header2 3 3 2 25 6" xfId="17722"/>
    <cellStyle name="Header2 3 3 2 25 7" xfId="18660"/>
    <cellStyle name="Header2 3 3 2 26" xfId="9907"/>
    <cellStyle name="Header2 3 3 2 26 2" xfId="12511"/>
    <cellStyle name="Header2 3 3 2 26 3" xfId="13945"/>
    <cellStyle name="Header2 3 3 2 26 4" xfId="15281"/>
    <cellStyle name="Header2 3 3 2 26 5" xfId="16542"/>
    <cellStyle name="Header2 3 3 2 26 6" xfId="17746"/>
    <cellStyle name="Header2 3 3 2 26 7" xfId="18684"/>
    <cellStyle name="Header2 3 3 2 27" xfId="9928"/>
    <cellStyle name="Header2 3 3 2 27 2" xfId="12532"/>
    <cellStyle name="Header2 3 3 2 27 3" xfId="13966"/>
    <cellStyle name="Header2 3 3 2 27 4" xfId="15302"/>
    <cellStyle name="Header2 3 3 2 27 5" xfId="16563"/>
    <cellStyle name="Header2 3 3 2 27 6" xfId="17767"/>
    <cellStyle name="Header2 3 3 2 27 7" xfId="18705"/>
    <cellStyle name="Header2 3 3 2 28" xfId="9948"/>
    <cellStyle name="Header2 3 3 2 28 2" xfId="12552"/>
    <cellStyle name="Header2 3 3 2 28 3" xfId="13986"/>
    <cellStyle name="Header2 3 3 2 28 4" xfId="15322"/>
    <cellStyle name="Header2 3 3 2 28 5" xfId="16583"/>
    <cellStyle name="Header2 3 3 2 28 6" xfId="17787"/>
    <cellStyle name="Header2 3 3 2 28 7" xfId="18725"/>
    <cellStyle name="Header2 3 3 2 29" xfId="9968"/>
    <cellStyle name="Header2 3 3 2 29 2" xfId="12572"/>
    <cellStyle name="Header2 3 3 2 29 3" xfId="14006"/>
    <cellStyle name="Header2 3 3 2 29 4" xfId="15342"/>
    <cellStyle name="Header2 3 3 2 29 5" xfId="16603"/>
    <cellStyle name="Header2 3 3 2 29 6" xfId="17807"/>
    <cellStyle name="Header2 3 3 2 29 7" xfId="18745"/>
    <cellStyle name="Header2 3 3 2 3" xfId="9360"/>
    <cellStyle name="Header2 3 3 2 3 2" xfId="11965"/>
    <cellStyle name="Header2 3 3 2 3 3" xfId="4656"/>
    <cellStyle name="Header2 3 3 2 3 4" xfId="13265"/>
    <cellStyle name="Header2 3 3 2 3 5" xfId="7242"/>
    <cellStyle name="Header2 3 3 2 3 6" xfId="10621"/>
    <cellStyle name="Header2 3 3 2 3 7" xfId="10665"/>
    <cellStyle name="Header2 3 3 2 3 8" xfId="20765"/>
    <cellStyle name="Header2 3 3 2 30" xfId="9999"/>
    <cellStyle name="Header2 3 3 2 30 2" xfId="12603"/>
    <cellStyle name="Header2 3 3 2 30 3" xfId="14037"/>
    <cellStyle name="Header2 3 3 2 30 4" xfId="15373"/>
    <cellStyle name="Header2 3 3 2 30 5" xfId="16634"/>
    <cellStyle name="Header2 3 3 2 30 6" xfId="17838"/>
    <cellStyle name="Header2 3 3 2 30 7" xfId="18776"/>
    <cellStyle name="Header2 3 3 2 31" xfId="10234"/>
    <cellStyle name="Header2 3 3 2 31 2" xfId="12775"/>
    <cellStyle name="Header2 3 3 2 31 3" xfId="14186"/>
    <cellStyle name="Header2 3 3 2 31 4" xfId="15517"/>
    <cellStyle name="Header2 3 3 2 31 5" xfId="16762"/>
    <cellStyle name="Header2 3 3 2 31 6" xfId="17946"/>
    <cellStyle name="Header2 3 3 2 31 7" xfId="18877"/>
    <cellStyle name="Header2 3 3 2 32" xfId="10275"/>
    <cellStyle name="Header2 3 3 2 32 2" xfId="12816"/>
    <cellStyle name="Header2 3 3 2 32 3" xfId="14227"/>
    <cellStyle name="Header2 3 3 2 32 4" xfId="15558"/>
    <cellStyle name="Header2 3 3 2 32 5" xfId="16803"/>
    <cellStyle name="Header2 3 3 2 32 6" xfId="17987"/>
    <cellStyle name="Header2 3 3 2 32 7" xfId="18918"/>
    <cellStyle name="Header2 3 3 2 33" xfId="10306"/>
    <cellStyle name="Header2 3 3 2 33 2" xfId="12847"/>
    <cellStyle name="Header2 3 3 2 33 3" xfId="14258"/>
    <cellStyle name="Header2 3 3 2 33 4" xfId="15589"/>
    <cellStyle name="Header2 3 3 2 33 5" xfId="16834"/>
    <cellStyle name="Header2 3 3 2 33 6" xfId="18018"/>
    <cellStyle name="Header2 3 3 2 33 7" xfId="18949"/>
    <cellStyle name="Header2 3 3 2 34" xfId="11262"/>
    <cellStyle name="Header2 3 3 2 34 2" xfId="13587"/>
    <cellStyle name="Header2 3 3 2 34 3" xfId="14911"/>
    <cellStyle name="Header2 3 3 2 34 4" xfId="16160"/>
    <cellStyle name="Header2 3 3 2 34 5" xfId="17370"/>
    <cellStyle name="Header2 3 3 2 34 6" xfId="18302"/>
    <cellStyle name="Header2 3 3 2 34 7" xfId="19119"/>
    <cellStyle name="Header2 3 3 2 35" xfId="11304"/>
    <cellStyle name="Header2 3 3 2 35 2" xfId="13629"/>
    <cellStyle name="Header2 3 3 2 35 3" xfId="14953"/>
    <cellStyle name="Header2 3 3 2 35 4" xfId="16202"/>
    <cellStyle name="Header2 3 3 2 35 5" xfId="17412"/>
    <cellStyle name="Header2 3 3 2 35 6" xfId="18344"/>
    <cellStyle name="Header2 3 3 2 35 7" xfId="19161"/>
    <cellStyle name="Header2 3 3 2 36" xfId="11320"/>
    <cellStyle name="Header2 3 3 2 36 2" xfId="13645"/>
    <cellStyle name="Header2 3 3 2 36 3" xfId="14969"/>
    <cellStyle name="Header2 3 3 2 36 4" xfId="16218"/>
    <cellStyle name="Header2 3 3 2 36 5" xfId="17428"/>
    <cellStyle name="Header2 3 3 2 36 6" xfId="18360"/>
    <cellStyle name="Header2 3 3 2 36 7" xfId="19177"/>
    <cellStyle name="Header2 3 3 2 37" xfId="11330"/>
    <cellStyle name="Header2 3 3 2 37 2" xfId="13655"/>
    <cellStyle name="Header2 3 3 2 37 3" xfId="14979"/>
    <cellStyle name="Header2 3 3 2 37 4" xfId="16228"/>
    <cellStyle name="Header2 3 3 2 37 5" xfId="17438"/>
    <cellStyle name="Header2 3 3 2 37 6" xfId="18370"/>
    <cellStyle name="Header2 3 3 2 37 7" xfId="19187"/>
    <cellStyle name="Header2 3 3 2 38" xfId="20441"/>
    <cellStyle name="Header2 3 3 2 4" xfId="9370"/>
    <cellStyle name="Header2 3 3 2 4 2" xfId="11975"/>
    <cellStyle name="Header2 3 3 2 4 3" xfId="6423"/>
    <cellStyle name="Header2 3 3 2 4 4" xfId="7170"/>
    <cellStyle name="Header2 3 3 2 4 5" xfId="10417"/>
    <cellStyle name="Header2 3 3 2 4 6" xfId="7557"/>
    <cellStyle name="Header2 3 3 2 4 7" xfId="4594"/>
    <cellStyle name="Header2 3 3 2 4 8" xfId="20472"/>
    <cellStyle name="Header2 3 3 2 5" xfId="9438"/>
    <cellStyle name="Header2 3 3 2 5 2" xfId="12042"/>
    <cellStyle name="Header2 3 3 2 5 3" xfId="3253"/>
    <cellStyle name="Header2 3 3 2 5 4" xfId="8127"/>
    <cellStyle name="Header2 3 3 2 5 5" xfId="7514"/>
    <cellStyle name="Header2 3 3 2 5 6" xfId="13085"/>
    <cellStyle name="Header2 3 3 2 5 7" xfId="12879"/>
    <cellStyle name="Header2 3 3 2 6" xfId="9459"/>
    <cellStyle name="Header2 3 3 2 6 2" xfId="12063"/>
    <cellStyle name="Header2 3 3 2 6 3" xfId="6430"/>
    <cellStyle name="Header2 3 3 2 6 4" xfId="7124"/>
    <cellStyle name="Header2 3 3 2 6 5" xfId="14635"/>
    <cellStyle name="Header2 3 3 2 6 6" xfId="15849"/>
    <cellStyle name="Header2 3 3 2 6 7" xfId="16861"/>
    <cellStyle name="Header2 3 3 2 7" xfId="9485"/>
    <cellStyle name="Header2 3 3 2 7 2" xfId="12089"/>
    <cellStyle name="Header2 3 3 2 7 3" xfId="6431"/>
    <cellStyle name="Header2 3 3 2 7 4" xfId="6797"/>
    <cellStyle name="Header2 3 3 2 7 5" xfId="14618"/>
    <cellStyle name="Header2 3 3 2 7 6" xfId="6358"/>
    <cellStyle name="Header2 3 3 2 7 7" xfId="14266"/>
    <cellStyle name="Header2 3 3 2 8" xfId="9519"/>
    <cellStyle name="Header2 3 3 2 8 2" xfId="12123"/>
    <cellStyle name="Header2 3 3 2 8 3" xfId="5311"/>
    <cellStyle name="Header2 3 3 2 8 4" xfId="13219"/>
    <cellStyle name="Header2 3 3 2 8 5" xfId="14495"/>
    <cellStyle name="Header2 3 3 2 8 6" xfId="14770"/>
    <cellStyle name="Header2 3 3 2 8 7" xfId="16896"/>
    <cellStyle name="Header2 3 3 2 9" xfId="9550"/>
    <cellStyle name="Header2 3 3 2 9 2" xfId="12154"/>
    <cellStyle name="Header2 3 3 2 9 3" xfId="8517"/>
    <cellStyle name="Header2 3 3 2 9 4" xfId="8548"/>
    <cellStyle name="Header2 3 3 2 9 5" xfId="11365"/>
    <cellStyle name="Header2 3 3 2 9 6" xfId="16988"/>
    <cellStyle name="Header2 3 3 2 9 7" xfId="6872"/>
    <cellStyle name="Header2 3 3 3" xfId="11190"/>
    <cellStyle name="Header2 3 3 3 2" xfId="13532"/>
    <cellStyle name="Header2 3 3 3 3" xfId="14865"/>
    <cellStyle name="Header2 3 3 3 4" xfId="16115"/>
    <cellStyle name="Header2 3 3 3 5" xfId="17327"/>
    <cellStyle name="Header2 3 3 3 6" xfId="18267"/>
    <cellStyle name="Header2 3 3 3 7" xfId="19083"/>
    <cellStyle name="Header2 3 3 3 8" xfId="20640"/>
    <cellStyle name="Header2 3 3 4" xfId="20719"/>
    <cellStyle name="Header2 3 3 5" xfId="20343"/>
    <cellStyle name="Header2 3 4" xfId="8686"/>
    <cellStyle name="Header2 3 4 10" xfId="5987"/>
    <cellStyle name="Header2 3 4 11" xfId="12911"/>
    <cellStyle name="Header2 3 4 12" xfId="13528"/>
    <cellStyle name="Header2 3 4 13" xfId="16863"/>
    <cellStyle name="Header2 3 4 14" xfId="20293"/>
    <cellStyle name="Header2 3 4 2" xfId="9276"/>
    <cellStyle name="Header2 3 4 2 2" xfId="11881"/>
    <cellStyle name="Header2 3 4 2 2 2" xfId="20673"/>
    <cellStyle name="Header2 3 4 2 3" xfId="7945"/>
    <cellStyle name="Header2 3 4 2 3 2" xfId="20755"/>
    <cellStyle name="Header2 3 4 2 4" xfId="13014"/>
    <cellStyle name="Header2 3 4 2 4 2" xfId="20524"/>
    <cellStyle name="Header2 3 4 2 5" xfId="14398"/>
    <cellStyle name="Header2 3 4 2 6" xfId="14139"/>
    <cellStyle name="Header2 3 4 2 7" xfId="16849"/>
    <cellStyle name="Header2 3 4 2 8" xfId="20430"/>
    <cellStyle name="Header2 3 4 3" xfId="6552"/>
    <cellStyle name="Header2 3 4 3 2" xfId="4926"/>
    <cellStyle name="Header2 3 4 3 3" xfId="8268"/>
    <cellStyle name="Header2 3 4 3 4" xfId="14055"/>
    <cellStyle name="Header2 3 4 3 5" xfId="5180"/>
    <cellStyle name="Header2 3 4 3 6" xfId="4950"/>
    <cellStyle name="Header2 3 4 3 7" xfId="14318"/>
    <cellStyle name="Header2 3 4 3 8" xfId="20590"/>
    <cellStyle name="Header2 3 4 4" xfId="9048"/>
    <cellStyle name="Header2 3 4 4 2" xfId="11664"/>
    <cellStyle name="Header2 3 4 4 3" xfId="8534"/>
    <cellStyle name="Header2 3 4 4 4" xfId="5222"/>
    <cellStyle name="Header2 3 4 4 5" xfId="14145"/>
    <cellStyle name="Header2 3 4 4 6" xfId="6357"/>
    <cellStyle name="Header2 3 4 4 7" xfId="16728"/>
    <cellStyle name="Header2 3 4 4 8" xfId="20696"/>
    <cellStyle name="Header2 3 4 5" xfId="8839"/>
    <cellStyle name="Header2 3 4 5 2" xfId="11458"/>
    <cellStyle name="Header2 3 4 5 3" xfId="6389"/>
    <cellStyle name="Header2 3 4 5 4" xfId="6791"/>
    <cellStyle name="Header2 3 4 5 5" xfId="6080"/>
    <cellStyle name="Header2 3 4 5 6" xfId="15604"/>
    <cellStyle name="Header2 3 4 5 7" xfId="10610"/>
    <cellStyle name="Header2 3 4 6" xfId="9201"/>
    <cellStyle name="Header2 3 4 6 2" xfId="11807"/>
    <cellStyle name="Header2 3 4 6 3" xfId="7888"/>
    <cellStyle name="Header2 3 4 6 4" xfId="12928"/>
    <cellStyle name="Header2 3 4 6 5" xfId="14378"/>
    <cellStyle name="Header2 3 4 6 6" xfId="10554"/>
    <cellStyle name="Header2 3 4 6 7" xfId="16887"/>
    <cellStyle name="Header2 3 4 7" xfId="10116"/>
    <cellStyle name="Header2 3 4 7 2" xfId="12694"/>
    <cellStyle name="Header2 3 4 7 3" xfId="14112"/>
    <cellStyle name="Header2 3 4 7 4" xfId="15447"/>
    <cellStyle name="Header2 3 4 7 5" xfId="16702"/>
    <cellStyle name="Header2 3 4 7 6" xfId="17896"/>
    <cellStyle name="Header2 3 4 7 7" xfId="18827"/>
    <cellStyle name="Header2 3 4 8" xfId="11135"/>
    <cellStyle name="Header2 3 4 8 2" xfId="13493"/>
    <cellStyle name="Header2 3 4 8 3" xfId="14830"/>
    <cellStyle name="Header2 3 4 8 4" xfId="16085"/>
    <cellStyle name="Header2 3 4 8 5" xfId="17301"/>
    <cellStyle name="Header2 3 4 8 6" xfId="18244"/>
    <cellStyle name="Header2 3 4 8 7" xfId="19059"/>
    <cellStyle name="Header2 3 4 9" xfId="11379"/>
    <cellStyle name="Header2 3 5" xfId="8767"/>
    <cellStyle name="Header2 3 5 10" xfId="9562"/>
    <cellStyle name="Header2 3 5 10 2" xfId="12166"/>
    <cellStyle name="Header2 3 5 10 3" xfId="7086"/>
    <cellStyle name="Header2 3 5 10 4" xfId="8655"/>
    <cellStyle name="Header2 3 5 10 5" xfId="13427"/>
    <cellStyle name="Header2 3 5 10 6" xfId="12749"/>
    <cellStyle name="Header2 3 5 10 7" xfId="14123"/>
    <cellStyle name="Header2 3 5 11" xfId="6589"/>
    <cellStyle name="Header2 3 5 11 2" xfId="7398"/>
    <cellStyle name="Header2 3 5 11 3" xfId="6039"/>
    <cellStyle name="Header2 3 5 11 4" xfId="8459"/>
    <cellStyle name="Header2 3 5 11 5" xfId="12724"/>
    <cellStyle name="Header2 3 5 11 6" xfId="8506"/>
    <cellStyle name="Header2 3 5 11 7" xfId="8015"/>
    <cellStyle name="Header2 3 5 12" xfId="9237"/>
    <cellStyle name="Header2 3 5 12 2" xfId="11842"/>
    <cellStyle name="Header2 3 5 12 3" xfId="6936"/>
    <cellStyle name="Header2 3 5 12 4" xfId="13324"/>
    <cellStyle name="Header2 3 5 12 5" xfId="14678"/>
    <cellStyle name="Header2 3 5 12 6" xfId="15779"/>
    <cellStyle name="Header2 3 5 12 7" xfId="17097"/>
    <cellStyle name="Header2 3 5 13" xfId="8906"/>
    <cellStyle name="Header2 3 5 13 2" xfId="11523"/>
    <cellStyle name="Header2 3 5 13 3" xfId="8551"/>
    <cellStyle name="Header2 3 5 13 4" xfId="6197"/>
    <cellStyle name="Header2 3 5 13 5" xfId="13369"/>
    <cellStyle name="Header2 3 5 13 6" xfId="6113"/>
    <cellStyle name="Header2 3 5 13 7" xfId="7051"/>
    <cellStyle name="Header2 3 5 14" xfId="8963"/>
    <cellStyle name="Header2 3 5 14 2" xfId="11580"/>
    <cellStyle name="Header2 3 5 14 3" xfId="6953"/>
    <cellStyle name="Header2 3 5 14 4" xfId="6171"/>
    <cellStyle name="Header2 3 5 14 5" xfId="4924"/>
    <cellStyle name="Header2 3 5 14 6" xfId="4642"/>
    <cellStyle name="Header2 3 5 14 7" xfId="7758"/>
    <cellStyle name="Header2 3 5 15" xfId="6504"/>
    <cellStyle name="Header2 3 5 15 2" xfId="7466"/>
    <cellStyle name="Header2 3 5 15 3" xfId="5832"/>
    <cellStyle name="Header2 3 5 15 4" xfId="5852"/>
    <cellStyle name="Header2 3 5 15 5" xfId="5860"/>
    <cellStyle name="Header2 3 5 15 6" xfId="8069"/>
    <cellStyle name="Header2 3 5 15 7" xfId="14446"/>
    <cellStyle name="Header2 3 5 16" xfId="9154"/>
    <cellStyle name="Header2 3 5 16 2" xfId="11762"/>
    <cellStyle name="Header2 3 5 16 3" xfId="7870"/>
    <cellStyle name="Header2 3 5 16 4" xfId="13339"/>
    <cellStyle name="Header2 3 5 16 5" xfId="5080"/>
    <cellStyle name="Header2 3 5 16 6" xfId="3241"/>
    <cellStyle name="Header2 3 5 16 7" xfId="8501"/>
    <cellStyle name="Header2 3 5 17" xfId="9706"/>
    <cellStyle name="Header2 3 5 17 2" xfId="12310"/>
    <cellStyle name="Header2 3 5 17 3" xfId="13744"/>
    <cellStyle name="Header2 3 5 17 4" xfId="15080"/>
    <cellStyle name="Header2 3 5 17 5" xfId="16341"/>
    <cellStyle name="Header2 3 5 17 6" xfId="17545"/>
    <cellStyle name="Header2 3 5 17 7" xfId="18483"/>
    <cellStyle name="Header2 3 5 18" xfId="8995"/>
    <cellStyle name="Header2 3 5 18 2" xfId="11611"/>
    <cellStyle name="Header2 3 5 18 3" xfId="7814"/>
    <cellStyle name="Header2 3 5 18 4" xfId="6143"/>
    <cellStyle name="Header2 3 5 18 5" xfId="4610"/>
    <cellStyle name="Header2 3 5 18 6" xfId="4999"/>
    <cellStyle name="Header2 3 5 18 7" xfId="7057"/>
    <cellStyle name="Header2 3 5 19" xfId="6478"/>
    <cellStyle name="Header2 3 5 19 2" xfId="7489"/>
    <cellStyle name="Header2 3 5 19 3" xfId="8040"/>
    <cellStyle name="Header2 3 5 19 4" xfId="11449"/>
    <cellStyle name="Header2 3 5 19 5" xfId="15989"/>
    <cellStyle name="Header2 3 5 19 6" xfId="15770"/>
    <cellStyle name="Header2 3 5 19 7" xfId="18175"/>
    <cellStyle name="Header2 3 5 2" xfId="9309"/>
    <cellStyle name="Header2 3 5 2 2" xfId="11914"/>
    <cellStyle name="Header2 3 5 2 3" xfId="5944"/>
    <cellStyle name="Header2 3 5 2 4" xfId="13328"/>
    <cellStyle name="Header2 3 5 2 5" xfId="14680"/>
    <cellStyle name="Header2 3 5 2 6" xfId="15735"/>
    <cellStyle name="Header2 3 5 2 7" xfId="17068"/>
    <cellStyle name="Header2 3 5 2 8" xfId="20665"/>
    <cellStyle name="Header2 3 5 20" xfId="6491"/>
    <cellStyle name="Header2 3 5 20 2" xfId="4968"/>
    <cellStyle name="Header2 3 5 20 3" xfId="8044"/>
    <cellStyle name="Header2 3 5 20 4" xfId="7045"/>
    <cellStyle name="Header2 3 5 20 5" xfId="5925"/>
    <cellStyle name="Header2 3 5 20 6" xfId="17212"/>
    <cellStyle name="Header2 3 5 20 7" xfId="14696"/>
    <cellStyle name="Header2 3 5 21" xfId="9169"/>
    <cellStyle name="Header2 3 5 21 2" xfId="11777"/>
    <cellStyle name="Header2 3 5 21 3" xfId="7875"/>
    <cellStyle name="Header2 3 5 21 4" xfId="8118"/>
    <cellStyle name="Header2 3 5 21 5" xfId="6238"/>
    <cellStyle name="Header2 3 5 21 6" xfId="4792"/>
    <cellStyle name="Header2 3 5 21 7" xfId="13069"/>
    <cellStyle name="Header2 3 5 22" xfId="6644"/>
    <cellStyle name="Header2 3 5 22 2" xfId="7357"/>
    <cellStyle name="Header2 3 5 22 3" xfId="8237"/>
    <cellStyle name="Header2 3 5 22 4" xfId="13058"/>
    <cellStyle name="Header2 3 5 22 5" xfId="7502"/>
    <cellStyle name="Header2 3 5 22 6" xfId="8436"/>
    <cellStyle name="Header2 3 5 22 7" xfId="12874"/>
    <cellStyle name="Header2 3 5 23" xfId="6766"/>
    <cellStyle name="Header2 3 5 23 2" xfId="5020"/>
    <cellStyle name="Header2 3 5 23 3" xfId="12901"/>
    <cellStyle name="Header2 3 5 23 4" xfId="14334"/>
    <cellStyle name="Header2 3 5 23 5" xfId="15762"/>
    <cellStyle name="Header2 3 5 23 6" xfId="17019"/>
    <cellStyle name="Header2 3 5 23 7" xfId="18084"/>
    <cellStyle name="Header2 3 5 24" xfId="9236"/>
    <cellStyle name="Header2 3 5 24 2" xfId="11841"/>
    <cellStyle name="Header2 3 5 24 3" xfId="7909"/>
    <cellStyle name="Header2 3 5 24 4" xfId="13344"/>
    <cellStyle name="Header2 3 5 24 5" xfId="14692"/>
    <cellStyle name="Header2 3 5 24 6" xfId="15787"/>
    <cellStyle name="Header2 3 5 24 7" xfId="17143"/>
    <cellStyle name="Header2 3 5 25" xfId="6560"/>
    <cellStyle name="Header2 3 5 25 2" xfId="7421"/>
    <cellStyle name="Header2 3 5 25 3" xfId="5793"/>
    <cellStyle name="Header2 3 5 25 4" xfId="5302"/>
    <cellStyle name="Header2 3 5 25 5" xfId="5930"/>
    <cellStyle name="Header2 3 5 25 6" xfId="7827"/>
    <cellStyle name="Header2 3 5 25 7" xfId="14681"/>
    <cellStyle name="Header2 3 5 26" xfId="6566"/>
    <cellStyle name="Header2 3 5 26 2" xfId="7415"/>
    <cellStyle name="Header2 3 5 26 3" xfId="5380"/>
    <cellStyle name="Header2 3 5 26 4" xfId="4704"/>
    <cellStyle name="Header2 3 5 26 5" xfId="11375"/>
    <cellStyle name="Header2 3 5 26 6" xfId="13362"/>
    <cellStyle name="Header2 3 5 26 7" xfId="14276"/>
    <cellStyle name="Header2 3 5 27" xfId="9222"/>
    <cellStyle name="Header2 3 5 27 2" xfId="11827"/>
    <cellStyle name="Header2 3 5 27 3" xfId="5840"/>
    <cellStyle name="Header2 3 5 27 4" xfId="13025"/>
    <cellStyle name="Header2 3 5 27 5" xfId="14409"/>
    <cellStyle name="Header2 3 5 27 6" xfId="15780"/>
    <cellStyle name="Header2 3 5 27 7" xfId="16957"/>
    <cellStyle name="Header2 3 5 28" xfId="6574"/>
    <cellStyle name="Header2 3 5 28 2" xfId="7408"/>
    <cellStyle name="Header2 3 5 28 3" xfId="5175"/>
    <cellStyle name="Header2 3 5 28 4" xfId="7821"/>
    <cellStyle name="Header2 3 5 28 5" xfId="15389"/>
    <cellStyle name="Header2 3 5 28 6" xfId="6015"/>
    <cellStyle name="Header2 3 5 28 7" xfId="17854"/>
    <cellStyle name="Header2 3 5 29" xfId="9003"/>
    <cellStyle name="Header2 3 5 29 2" xfId="11619"/>
    <cellStyle name="Header2 3 5 29 3" xfId="7650"/>
    <cellStyle name="Header2 3 5 29 4" xfId="6136"/>
    <cellStyle name="Header2 3 5 29 5" xfId="14777"/>
    <cellStyle name="Header2 3 5 29 6" xfId="5537"/>
    <cellStyle name="Header2 3 5 29 7" xfId="17255"/>
    <cellStyle name="Header2 3 5 3" xfId="9052"/>
    <cellStyle name="Header2 3 5 3 2" xfId="11667"/>
    <cellStyle name="Header2 3 5 3 3" xfId="5263"/>
    <cellStyle name="Header2 3 5 3 4" xfId="7241"/>
    <cellStyle name="Header2 3 5 3 5" xfId="14562"/>
    <cellStyle name="Header2 3 5 3 6" xfId="15931"/>
    <cellStyle name="Header2 3 5 3 7" xfId="17141"/>
    <cellStyle name="Header2 3 5 3 8" xfId="20752"/>
    <cellStyle name="Header2 3 5 30" xfId="9979"/>
    <cellStyle name="Header2 3 5 30 2" xfId="12583"/>
    <cellStyle name="Header2 3 5 30 3" xfId="14017"/>
    <cellStyle name="Header2 3 5 30 4" xfId="15353"/>
    <cellStyle name="Header2 3 5 30 5" xfId="16614"/>
    <cellStyle name="Header2 3 5 30 6" xfId="17818"/>
    <cellStyle name="Header2 3 5 30 7" xfId="18756"/>
    <cellStyle name="Header2 3 5 31" xfId="10176"/>
    <cellStyle name="Header2 3 5 31 2" xfId="12736"/>
    <cellStyle name="Header2 3 5 31 3" xfId="14151"/>
    <cellStyle name="Header2 3 5 31 4" xfId="15481"/>
    <cellStyle name="Header2 3 5 31 5" xfId="16733"/>
    <cellStyle name="Header2 3 5 31 6" xfId="17921"/>
    <cellStyle name="Header2 3 5 31 7" xfId="18853"/>
    <cellStyle name="Header2 3 5 32" xfId="10255"/>
    <cellStyle name="Header2 3 5 32 2" xfId="12796"/>
    <cellStyle name="Header2 3 5 32 3" xfId="14207"/>
    <cellStyle name="Header2 3 5 32 4" xfId="15538"/>
    <cellStyle name="Header2 3 5 32 5" xfId="16783"/>
    <cellStyle name="Header2 3 5 32 6" xfId="17967"/>
    <cellStyle name="Header2 3 5 32 7" xfId="18898"/>
    <cellStyle name="Header2 3 5 33" xfId="10286"/>
    <cellStyle name="Header2 3 5 33 2" xfId="12827"/>
    <cellStyle name="Header2 3 5 33 3" xfId="14238"/>
    <cellStyle name="Header2 3 5 33 4" xfId="15569"/>
    <cellStyle name="Header2 3 5 33 5" xfId="16814"/>
    <cellStyle name="Header2 3 5 33 6" xfId="17998"/>
    <cellStyle name="Header2 3 5 33 7" xfId="18929"/>
    <cellStyle name="Header2 3 5 34" xfId="11204"/>
    <cellStyle name="Header2 3 5 34 2" xfId="13545"/>
    <cellStyle name="Header2 3 5 34 3" xfId="14876"/>
    <cellStyle name="Header2 3 5 34 4" xfId="16126"/>
    <cellStyle name="Header2 3 5 34 5" xfId="17338"/>
    <cellStyle name="Header2 3 5 34 6" xfId="18278"/>
    <cellStyle name="Header2 3 5 34 7" xfId="19094"/>
    <cellStyle name="Header2 3 5 35" xfId="11284"/>
    <cellStyle name="Header2 3 5 35 2" xfId="13609"/>
    <cellStyle name="Header2 3 5 35 3" xfId="14933"/>
    <cellStyle name="Header2 3 5 35 4" xfId="16182"/>
    <cellStyle name="Header2 3 5 35 5" xfId="17392"/>
    <cellStyle name="Header2 3 5 35 6" xfId="18324"/>
    <cellStyle name="Header2 3 5 35 7" xfId="19141"/>
    <cellStyle name="Header2 3 5 36" xfId="11071"/>
    <cellStyle name="Header2 3 5 36 2" xfId="13440"/>
    <cellStyle name="Header2 3 5 36 3" xfId="14784"/>
    <cellStyle name="Header2 3 5 36 4" xfId="16045"/>
    <cellStyle name="Header2 3 5 36 5" xfId="17262"/>
    <cellStyle name="Header2 3 5 36 6" xfId="18212"/>
    <cellStyle name="Header2 3 5 36 7" xfId="19026"/>
    <cellStyle name="Header2 3 5 37" xfId="11044"/>
    <cellStyle name="Header2 3 5 37 2" xfId="13421"/>
    <cellStyle name="Header2 3 5 37 3" xfId="14765"/>
    <cellStyle name="Header2 3 5 37 4" xfId="16026"/>
    <cellStyle name="Header2 3 5 37 5" xfId="17248"/>
    <cellStyle name="Header2 3 5 37 6" xfId="18202"/>
    <cellStyle name="Header2 3 5 37 7" xfId="19016"/>
    <cellStyle name="Header2 3 5 38" xfId="20415"/>
    <cellStyle name="Header2 3 5 4" xfId="8953"/>
    <cellStyle name="Header2 3 5 4 2" xfId="11570"/>
    <cellStyle name="Header2 3 5 4 3" xfId="8205"/>
    <cellStyle name="Header2 3 5 4 4" xfId="8293"/>
    <cellStyle name="Header2 3 5 4 5" xfId="5225"/>
    <cellStyle name="Header2 3 5 4 6" xfId="8484"/>
    <cellStyle name="Header2 3 5 4 7" xfId="8316"/>
    <cellStyle name="Header2 3 5 4 8" xfId="20481"/>
    <cellStyle name="Header2 3 5 5" xfId="9408"/>
    <cellStyle name="Header2 3 5 5 2" xfId="12012"/>
    <cellStyle name="Header2 3 5 5 3" xfId="4726"/>
    <cellStyle name="Header2 3 5 5 4" xfId="10571"/>
    <cellStyle name="Header2 3 5 5 5" xfId="8658"/>
    <cellStyle name="Header2 3 5 5 6" xfId="6895"/>
    <cellStyle name="Header2 3 5 5 7" xfId="10328"/>
    <cellStyle name="Header2 3 5 6" xfId="9041"/>
    <cellStyle name="Header2 3 5 6 2" xfId="11657"/>
    <cellStyle name="Header2 3 5 6 3" xfId="7673"/>
    <cellStyle name="Header2 3 5 6 4" xfId="6324"/>
    <cellStyle name="Header2 3 5 6 5" xfId="10788"/>
    <cellStyle name="Header2 3 5 6 6" xfId="16035"/>
    <cellStyle name="Header2 3 5 6 7" xfId="13366"/>
    <cellStyle name="Header2 3 5 7" xfId="8920"/>
    <cellStyle name="Header2 3 5 7 2" xfId="11537"/>
    <cellStyle name="Header2 3 5 7 3" xfId="8172"/>
    <cellStyle name="Header2 3 5 7 4" xfId="7598"/>
    <cellStyle name="Header2 3 5 7 5" xfId="4783"/>
    <cellStyle name="Header2 3 5 7 6" xfId="14717"/>
    <cellStyle name="Header2 3 5 7 7" xfId="4973"/>
    <cellStyle name="Header2 3 5 8" xfId="9386"/>
    <cellStyle name="Header2 3 5 8 2" xfId="11991"/>
    <cellStyle name="Header2 3 5 8 3" xfId="5934"/>
    <cellStyle name="Header2 3 5 8 4" xfId="7135"/>
    <cellStyle name="Header2 3 5 8 5" xfId="6083"/>
    <cellStyle name="Header2 3 5 8 6" xfId="10369"/>
    <cellStyle name="Header2 3 5 8 7" xfId="5481"/>
    <cellStyle name="Header2 3 5 9" xfId="9526"/>
    <cellStyle name="Header2 3 5 9 2" xfId="12130"/>
    <cellStyle name="Header2 3 5 9 3" xfId="5433"/>
    <cellStyle name="Header2 3 5 9 4" xfId="13169"/>
    <cellStyle name="Header2 3 5 9 5" xfId="8241"/>
    <cellStyle name="Header2 3 5 9 6" xfId="15599"/>
    <cellStyle name="Header2 3 5 9 7" xfId="14102"/>
    <cellStyle name="Header2 4" xfId="967"/>
    <cellStyle name="Header2 4 2" xfId="8746"/>
    <cellStyle name="Header2 4 2 2" xfId="8833"/>
    <cellStyle name="Header2 4 2 2 10" xfId="9584"/>
    <cellStyle name="Header2 4 2 2 10 2" xfId="12188"/>
    <cellStyle name="Header2 4 2 2 10 3" xfId="5188"/>
    <cellStyle name="Header2 4 2 2 10 4" xfId="10389"/>
    <cellStyle name="Header2 4 2 2 10 5" xfId="14480"/>
    <cellStyle name="Header2 4 2 2 10 6" xfId="14387"/>
    <cellStyle name="Header2 4 2 2 10 7" xfId="16966"/>
    <cellStyle name="Header2 4 2 2 11" xfId="6736"/>
    <cellStyle name="Header2 4 2 2 11 2" xfId="5557"/>
    <cellStyle name="Header2 4 2 2 11 3" xfId="13164"/>
    <cellStyle name="Header2 4 2 2 11 4" xfId="14496"/>
    <cellStyle name="Header2 4 2 2 11 5" xfId="15788"/>
    <cellStyle name="Header2 4 2 2 11 6" xfId="16883"/>
    <cellStyle name="Header2 4 2 2 11 7" xfId="18092"/>
    <cellStyle name="Header2 4 2 2 12" xfId="9620"/>
    <cellStyle name="Header2 4 2 2 12 2" xfId="12224"/>
    <cellStyle name="Header2 4 2 2 12 3" xfId="5769"/>
    <cellStyle name="Header2 4 2 2 12 4" xfId="14994"/>
    <cellStyle name="Header2 4 2 2 12 5" xfId="16255"/>
    <cellStyle name="Header2 4 2 2 12 6" xfId="17459"/>
    <cellStyle name="Header2 4 2 2 12 7" xfId="18397"/>
    <cellStyle name="Header2 4 2 2 13" xfId="9643"/>
    <cellStyle name="Header2 4 2 2 13 2" xfId="12247"/>
    <cellStyle name="Header2 4 2 2 13 3" xfId="13681"/>
    <cellStyle name="Header2 4 2 2 13 4" xfId="15017"/>
    <cellStyle name="Header2 4 2 2 13 5" xfId="16278"/>
    <cellStyle name="Header2 4 2 2 13 6" xfId="17482"/>
    <cellStyle name="Header2 4 2 2 13 7" xfId="18420"/>
    <cellStyle name="Header2 4 2 2 14" xfId="6594"/>
    <cellStyle name="Header2 4 2 2 14 2" xfId="7394"/>
    <cellStyle name="Header2 4 2 2 14 3" xfId="6042"/>
    <cellStyle name="Header2 4 2 2 14 4" xfId="5784"/>
    <cellStyle name="Header2 4 2 2 14 5" xfId="6221"/>
    <cellStyle name="Header2 4 2 2 14 6" xfId="10416"/>
    <cellStyle name="Header2 4 2 2 14 7" xfId="8016"/>
    <cellStyle name="Header2 4 2 2 15" xfId="9669"/>
    <cellStyle name="Header2 4 2 2 15 2" xfId="12273"/>
    <cellStyle name="Header2 4 2 2 15 3" xfId="13707"/>
    <cellStyle name="Header2 4 2 2 15 4" xfId="15043"/>
    <cellStyle name="Header2 4 2 2 15 5" xfId="16304"/>
    <cellStyle name="Header2 4 2 2 15 6" xfId="17508"/>
    <cellStyle name="Header2 4 2 2 15 7" xfId="18446"/>
    <cellStyle name="Header2 4 2 2 16" xfId="9696"/>
    <cellStyle name="Header2 4 2 2 16 2" xfId="12300"/>
    <cellStyle name="Header2 4 2 2 16 3" xfId="13734"/>
    <cellStyle name="Header2 4 2 2 16 4" xfId="15070"/>
    <cellStyle name="Header2 4 2 2 16 5" xfId="16331"/>
    <cellStyle name="Header2 4 2 2 16 6" xfId="17535"/>
    <cellStyle name="Header2 4 2 2 16 7" xfId="18473"/>
    <cellStyle name="Header2 4 2 2 17" xfId="9726"/>
    <cellStyle name="Header2 4 2 2 17 2" xfId="12330"/>
    <cellStyle name="Header2 4 2 2 17 3" xfId="13764"/>
    <cellStyle name="Header2 4 2 2 17 4" xfId="15100"/>
    <cellStyle name="Header2 4 2 2 17 5" xfId="16361"/>
    <cellStyle name="Header2 4 2 2 17 6" xfId="17565"/>
    <cellStyle name="Header2 4 2 2 17 7" xfId="18503"/>
    <cellStyle name="Header2 4 2 2 18" xfId="9749"/>
    <cellStyle name="Header2 4 2 2 18 2" xfId="12353"/>
    <cellStyle name="Header2 4 2 2 18 3" xfId="13787"/>
    <cellStyle name="Header2 4 2 2 18 4" xfId="15123"/>
    <cellStyle name="Header2 4 2 2 18 5" xfId="16384"/>
    <cellStyle name="Header2 4 2 2 18 6" xfId="17588"/>
    <cellStyle name="Header2 4 2 2 18 7" xfId="18526"/>
    <cellStyle name="Header2 4 2 2 19" xfId="9767"/>
    <cellStyle name="Header2 4 2 2 19 2" xfId="12371"/>
    <cellStyle name="Header2 4 2 2 19 3" xfId="13805"/>
    <cellStyle name="Header2 4 2 2 19 4" xfId="15141"/>
    <cellStyle name="Header2 4 2 2 19 5" xfId="16402"/>
    <cellStyle name="Header2 4 2 2 19 6" xfId="17606"/>
    <cellStyle name="Header2 4 2 2 19 7" xfId="18544"/>
    <cellStyle name="Header2 4 2 2 2" xfId="9338"/>
    <cellStyle name="Header2 4 2 2 2 2" xfId="11943"/>
    <cellStyle name="Header2 4 2 2 2 3" xfId="8421"/>
    <cellStyle name="Header2 4 2 2 2 4" xfId="12645"/>
    <cellStyle name="Header2 4 2 2 2 5" xfId="8084"/>
    <cellStyle name="Header2 4 2 2 2 6" xfId="15951"/>
    <cellStyle name="Header2 4 2 2 2 7" xfId="10624"/>
    <cellStyle name="Header2 4 2 2 2 8" xfId="20684"/>
    <cellStyle name="Header2 4 2 2 20" xfId="9788"/>
    <cellStyle name="Header2 4 2 2 20 2" xfId="12392"/>
    <cellStyle name="Header2 4 2 2 20 3" xfId="13826"/>
    <cellStyle name="Header2 4 2 2 20 4" xfId="15162"/>
    <cellStyle name="Header2 4 2 2 20 5" xfId="16423"/>
    <cellStyle name="Header2 4 2 2 20 6" xfId="17627"/>
    <cellStyle name="Header2 4 2 2 20 7" xfId="18565"/>
    <cellStyle name="Header2 4 2 2 21" xfId="9813"/>
    <cellStyle name="Header2 4 2 2 21 2" xfId="12417"/>
    <cellStyle name="Header2 4 2 2 21 3" xfId="13851"/>
    <cellStyle name="Header2 4 2 2 21 4" xfId="15187"/>
    <cellStyle name="Header2 4 2 2 21 5" xfId="16448"/>
    <cellStyle name="Header2 4 2 2 21 6" xfId="17652"/>
    <cellStyle name="Header2 4 2 2 21 7" xfId="18590"/>
    <cellStyle name="Header2 4 2 2 22" xfId="9835"/>
    <cellStyle name="Header2 4 2 2 22 2" xfId="12439"/>
    <cellStyle name="Header2 4 2 2 22 3" xfId="13873"/>
    <cellStyle name="Header2 4 2 2 22 4" xfId="15209"/>
    <cellStyle name="Header2 4 2 2 22 5" xfId="16470"/>
    <cellStyle name="Header2 4 2 2 22 6" xfId="17674"/>
    <cellStyle name="Header2 4 2 2 22 7" xfId="18612"/>
    <cellStyle name="Header2 4 2 2 23" xfId="9853"/>
    <cellStyle name="Header2 4 2 2 23 2" xfId="12457"/>
    <cellStyle name="Header2 4 2 2 23 3" xfId="13891"/>
    <cellStyle name="Header2 4 2 2 23 4" xfId="15227"/>
    <cellStyle name="Header2 4 2 2 23 5" xfId="16488"/>
    <cellStyle name="Header2 4 2 2 23 6" xfId="17692"/>
    <cellStyle name="Header2 4 2 2 23 7" xfId="18630"/>
    <cellStyle name="Header2 4 2 2 24" xfId="9861"/>
    <cellStyle name="Header2 4 2 2 24 2" xfId="12465"/>
    <cellStyle name="Header2 4 2 2 24 3" xfId="13899"/>
    <cellStyle name="Header2 4 2 2 24 4" xfId="15235"/>
    <cellStyle name="Header2 4 2 2 24 5" xfId="16496"/>
    <cellStyle name="Header2 4 2 2 24 6" xfId="17700"/>
    <cellStyle name="Header2 4 2 2 24 7" xfId="18638"/>
    <cellStyle name="Header2 4 2 2 25" xfId="9884"/>
    <cellStyle name="Header2 4 2 2 25 2" xfId="12488"/>
    <cellStyle name="Header2 4 2 2 25 3" xfId="13922"/>
    <cellStyle name="Header2 4 2 2 25 4" xfId="15258"/>
    <cellStyle name="Header2 4 2 2 25 5" xfId="16519"/>
    <cellStyle name="Header2 4 2 2 25 6" xfId="17723"/>
    <cellStyle name="Header2 4 2 2 25 7" xfId="18661"/>
    <cellStyle name="Header2 4 2 2 26" xfId="9908"/>
    <cellStyle name="Header2 4 2 2 26 2" xfId="12512"/>
    <cellStyle name="Header2 4 2 2 26 3" xfId="13946"/>
    <cellStyle name="Header2 4 2 2 26 4" xfId="15282"/>
    <cellStyle name="Header2 4 2 2 26 5" xfId="16543"/>
    <cellStyle name="Header2 4 2 2 26 6" xfId="17747"/>
    <cellStyle name="Header2 4 2 2 26 7" xfId="18685"/>
    <cellStyle name="Header2 4 2 2 27" xfId="9929"/>
    <cellStyle name="Header2 4 2 2 27 2" xfId="12533"/>
    <cellStyle name="Header2 4 2 2 27 3" xfId="13967"/>
    <cellStyle name="Header2 4 2 2 27 4" xfId="15303"/>
    <cellStyle name="Header2 4 2 2 27 5" xfId="16564"/>
    <cellStyle name="Header2 4 2 2 27 6" xfId="17768"/>
    <cellStyle name="Header2 4 2 2 27 7" xfId="18706"/>
    <cellStyle name="Header2 4 2 2 28" xfId="9949"/>
    <cellStyle name="Header2 4 2 2 28 2" xfId="12553"/>
    <cellStyle name="Header2 4 2 2 28 3" xfId="13987"/>
    <cellStyle name="Header2 4 2 2 28 4" xfId="15323"/>
    <cellStyle name="Header2 4 2 2 28 5" xfId="16584"/>
    <cellStyle name="Header2 4 2 2 28 6" xfId="17788"/>
    <cellStyle name="Header2 4 2 2 28 7" xfId="18726"/>
    <cellStyle name="Header2 4 2 2 29" xfId="9969"/>
    <cellStyle name="Header2 4 2 2 29 2" xfId="12573"/>
    <cellStyle name="Header2 4 2 2 29 3" xfId="14007"/>
    <cellStyle name="Header2 4 2 2 29 4" xfId="15343"/>
    <cellStyle name="Header2 4 2 2 29 5" xfId="16604"/>
    <cellStyle name="Header2 4 2 2 29 6" xfId="17808"/>
    <cellStyle name="Header2 4 2 2 29 7" xfId="18746"/>
    <cellStyle name="Header2 4 2 2 3" xfId="9361"/>
    <cellStyle name="Header2 4 2 2 3 2" xfId="11966"/>
    <cellStyle name="Header2 4 2 2 3 3" xfId="5304"/>
    <cellStyle name="Header2 4 2 2 3 4" xfId="11450"/>
    <cellStyle name="Header2 4 2 2 3 5" xfId="8095"/>
    <cellStyle name="Header2 4 2 2 3 6" xfId="7022"/>
    <cellStyle name="Header2 4 2 2 3 7" xfId="8561"/>
    <cellStyle name="Header2 4 2 2 3 8" xfId="20766"/>
    <cellStyle name="Header2 4 2 2 30" xfId="10000"/>
    <cellStyle name="Header2 4 2 2 30 2" xfId="12604"/>
    <cellStyle name="Header2 4 2 2 30 3" xfId="14038"/>
    <cellStyle name="Header2 4 2 2 30 4" xfId="15374"/>
    <cellStyle name="Header2 4 2 2 30 5" xfId="16635"/>
    <cellStyle name="Header2 4 2 2 30 6" xfId="17839"/>
    <cellStyle name="Header2 4 2 2 30 7" xfId="18777"/>
    <cellStyle name="Header2 4 2 2 31" xfId="10235"/>
    <cellStyle name="Header2 4 2 2 31 2" xfId="12776"/>
    <cellStyle name="Header2 4 2 2 31 3" xfId="14187"/>
    <cellStyle name="Header2 4 2 2 31 4" xfId="15518"/>
    <cellStyle name="Header2 4 2 2 31 5" xfId="16763"/>
    <cellStyle name="Header2 4 2 2 31 6" xfId="17947"/>
    <cellStyle name="Header2 4 2 2 31 7" xfId="18878"/>
    <cellStyle name="Header2 4 2 2 32" xfId="10276"/>
    <cellStyle name="Header2 4 2 2 32 2" xfId="12817"/>
    <cellStyle name="Header2 4 2 2 32 3" xfId="14228"/>
    <cellStyle name="Header2 4 2 2 32 4" xfId="15559"/>
    <cellStyle name="Header2 4 2 2 32 5" xfId="16804"/>
    <cellStyle name="Header2 4 2 2 32 6" xfId="17988"/>
    <cellStyle name="Header2 4 2 2 32 7" xfId="18919"/>
    <cellStyle name="Header2 4 2 2 33" xfId="10307"/>
    <cellStyle name="Header2 4 2 2 33 2" xfId="12848"/>
    <cellStyle name="Header2 4 2 2 33 3" xfId="14259"/>
    <cellStyle name="Header2 4 2 2 33 4" xfId="15590"/>
    <cellStyle name="Header2 4 2 2 33 5" xfId="16835"/>
    <cellStyle name="Header2 4 2 2 33 6" xfId="18019"/>
    <cellStyle name="Header2 4 2 2 33 7" xfId="18950"/>
    <cellStyle name="Header2 4 2 2 34" xfId="11263"/>
    <cellStyle name="Header2 4 2 2 34 2" xfId="13588"/>
    <cellStyle name="Header2 4 2 2 34 3" xfId="14912"/>
    <cellStyle name="Header2 4 2 2 34 4" xfId="16161"/>
    <cellStyle name="Header2 4 2 2 34 5" xfId="17371"/>
    <cellStyle name="Header2 4 2 2 34 6" xfId="18303"/>
    <cellStyle name="Header2 4 2 2 34 7" xfId="19120"/>
    <cellStyle name="Header2 4 2 2 35" xfId="11305"/>
    <cellStyle name="Header2 4 2 2 35 2" xfId="13630"/>
    <cellStyle name="Header2 4 2 2 35 3" xfId="14954"/>
    <cellStyle name="Header2 4 2 2 35 4" xfId="16203"/>
    <cellStyle name="Header2 4 2 2 35 5" xfId="17413"/>
    <cellStyle name="Header2 4 2 2 35 6" xfId="18345"/>
    <cellStyle name="Header2 4 2 2 35 7" xfId="19162"/>
    <cellStyle name="Header2 4 2 2 36" xfId="11321"/>
    <cellStyle name="Header2 4 2 2 36 2" xfId="13646"/>
    <cellStyle name="Header2 4 2 2 36 3" xfId="14970"/>
    <cellStyle name="Header2 4 2 2 36 4" xfId="16219"/>
    <cellStyle name="Header2 4 2 2 36 5" xfId="17429"/>
    <cellStyle name="Header2 4 2 2 36 6" xfId="18361"/>
    <cellStyle name="Header2 4 2 2 36 7" xfId="19178"/>
    <cellStyle name="Header2 4 2 2 37" xfId="11331"/>
    <cellStyle name="Header2 4 2 2 37 2" xfId="13656"/>
    <cellStyle name="Header2 4 2 2 37 3" xfId="14980"/>
    <cellStyle name="Header2 4 2 2 37 4" xfId="16229"/>
    <cellStyle name="Header2 4 2 2 37 5" xfId="17439"/>
    <cellStyle name="Header2 4 2 2 37 6" xfId="18371"/>
    <cellStyle name="Header2 4 2 2 37 7" xfId="19188"/>
    <cellStyle name="Header2 4 2 2 38" xfId="20442"/>
    <cellStyle name="Header2 4 2 2 4" xfId="9371"/>
    <cellStyle name="Header2 4 2 2 4 2" xfId="11976"/>
    <cellStyle name="Header2 4 2 2 4 3" xfId="6456"/>
    <cellStyle name="Header2 4 2 2 4 4" xfId="7149"/>
    <cellStyle name="Header2 4 2 2 4 5" xfId="10441"/>
    <cellStyle name="Header2 4 2 2 4 6" xfId="7518"/>
    <cellStyle name="Header2 4 2 2 4 7" xfId="7517"/>
    <cellStyle name="Header2 4 2 2 4 8" xfId="20495"/>
    <cellStyle name="Header2 4 2 2 5" xfId="9439"/>
    <cellStyle name="Header2 4 2 2 5 2" xfId="12043"/>
    <cellStyle name="Header2 4 2 2 5 3" xfId="5915"/>
    <cellStyle name="Header2 4 2 2 5 4" xfId="13358"/>
    <cellStyle name="Header2 4 2 2 5 5" xfId="8400"/>
    <cellStyle name="Header2 4 2 2 5 6" xfId="6893"/>
    <cellStyle name="Header2 4 2 2 5 7" xfId="8427"/>
    <cellStyle name="Header2 4 2 2 6" xfId="9460"/>
    <cellStyle name="Header2 4 2 2 6 2" xfId="12064"/>
    <cellStyle name="Header2 4 2 2 6 3" xfId="4844"/>
    <cellStyle name="Header2 4 2 2 6 4" xfId="7123"/>
    <cellStyle name="Header2 4 2 2 6 5" xfId="10481"/>
    <cellStyle name="Header2 4 2 2 6 6" xfId="15934"/>
    <cellStyle name="Header2 4 2 2 6 7" xfId="13031"/>
    <cellStyle name="Header2 4 2 2 7" xfId="9486"/>
    <cellStyle name="Header2 4 2 2 7 2" xfId="12090"/>
    <cellStyle name="Header2 4 2 2 7 3" xfId="4630"/>
    <cellStyle name="Header2 4 2 2 7 4" xfId="8553"/>
    <cellStyle name="Header2 4 2 2 7 5" xfId="14661"/>
    <cellStyle name="Header2 4 2 2 7 6" xfId="15880"/>
    <cellStyle name="Header2 4 2 2 7 7" xfId="17086"/>
    <cellStyle name="Header2 4 2 2 8" xfId="9520"/>
    <cellStyle name="Header2 4 2 2 8 2" xfId="12124"/>
    <cellStyle name="Header2 4 2 2 8 3" xfId="5700"/>
    <cellStyle name="Header2 4 2 2 8 4" xfId="13280"/>
    <cellStyle name="Header2 4 2 2 8 5" xfId="14286"/>
    <cellStyle name="Header2 4 2 2 8 6" xfId="15662"/>
    <cellStyle name="Header2 4 2 2 8 7" xfId="15510"/>
    <cellStyle name="Header2 4 2 2 9" xfId="9551"/>
    <cellStyle name="Header2 4 2 2 9 2" xfId="12155"/>
    <cellStyle name="Header2 4 2 2 9 3" xfId="7762"/>
    <cellStyle name="Header2 4 2 2 9 4" xfId="8644"/>
    <cellStyle name="Header2 4 2 2 9 5" xfId="14511"/>
    <cellStyle name="Header2 4 2 2 9 6" xfId="17000"/>
    <cellStyle name="Header2 4 2 2 9 7" xfId="8021"/>
    <cellStyle name="Header2 4 2 3" xfId="11191"/>
    <cellStyle name="Header2 4 2 3 2" xfId="13533"/>
    <cellStyle name="Header2 4 2 3 3" xfId="14866"/>
    <cellStyle name="Header2 4 2 3 4" xfId="16116"/>
    <cellStyle name="Header2 4 2 3 5" xfId="17328"/>
    <cellStyle name="Header2 4 2 3 6" xfId="18268"/>
    <cellStyle name="Header2 4 2 3 7" xfId="19084"/>
    <cellStyle name="Header2 4 2 3 8" xfId="20641"/>
    <cellStyle name="Header2 4 2 4" xfId="20720"/>
    <cellStyle name="Header2 4 2 5" xfId="20344"/>
    <cellStyle name="Header2 4 3" xfId="8687"/>
    <cellStyle name="Header2 4 3 10" xfId="5452"/>
    <cellStyle name="Header2 4 3 11" xfId="13282"/>
    <cellStyle name="Header2 4 3 12" xfId="13062"/>
    <cellStyle name="Header2 4 3 13" xfId="17011"/>
    <cellStyle name="Header2 4 3 14" xfId="20294"/>
    <cellStyle name="Header2 4 3 2" xfId="9277"/>
    <cellStyle name="Header2 4 3 2 2" xfId="11882"/>
    <cellStyle name="Header2 4 3 2 2 2" xfId="20674"/>
    <cellStyle name="Header2 4 3 2 3" xfId="7946"/>
    <cellStyle name="Header2 4 3 2 3 2" xfId="20756"/>
    <cellStyle name="Header2 4 3 2 4" xfId="13082"/>
    <cellStyle name="Header2 4 3 2 4 2" xfId="20525"/>
    <cellStyle name="Header2 4 3 2 5" xfId="14456"/>
    <cellStyle name="Header2 4 3 2 6" xfId="13381"/>
    <cellStyle name="Header2 4 3 2 7" xfId="17013"/>
    <cellStyle name="Header2 4 3 2 8" xfId="20431"/>
    <cellStyle name="Header2 4 3 3" xfId="6600"/>
    <cellStyle name="Header2 4 3 3 2" xfId="6889"/>
    <cellStyle name="Header2 4 3 3 3" xfId="6046"/>
    <cellStyle name="Header2 4 3 3 4" xfId="8457"/>
    <cellStyle name="Header2 4 3 3 5" xfId="5368"/>
    <cellStyle name="Header2 4 3 3 6" xfId="10489"/>
    <cellStyle name="Header2 4 3 3 7" xfId="15986"/>
    <cellStyle name="Header2 4 3 3 8" xfId="20591"/>
    <cellStyle name="Header2 4 3 4" xfId="6668"/>
    <cellStyle name="Header2 4 3 4 2" xfId="4766"/>
    <cellStyle name="Header2 4 3 4 3" xfId="8057"/>
    <cellStyle name="Header2 4 3 4 4" xfId="14588"/>
    <cellStyle name="Header2 4 3 4 5" xfId="4164"/>
    <cellStyle name="Header2 4 3 4 6" xfId="17155"/>
    <cellStyle name="Header2 4 3 4 7" xfId="7047"/>
    <cellStyle name="Header2 4 3 4 8" xfId="20697"/>
    <cellStyle name="Header2 4 3 5" xfId="9165"/>
    <cellStyle name="Header2 4 3 5 2" xfId="11773"/>
    <cellStyle name="Header2 4 3 5 3" xfId="7874"/>
    <cellStyle name="Header2 4 3 5 4" xfId="7692"/>
    <cellStyle name="Header2 4 3 5 5" xfId="11442"/>
    <cellStyle name="Header2 4 3 5 6" xfId="5048"/>
    <cellStyle name="Header2 4 3 5 7" xfId="7779"/>
    <cellStyle name="Header2 4 3 6" xfId="9162"/>
    <cellStyle name="Header2 4 3 6 2" xfId="11770"/>
    <cellStyle name="Header2 4 3 6 3" xfId="7719"/>
    <cellStyle name="Header2 4 3 6 4" xfId="8525"/>
    <cellStyle name="Header2 4 3 6 5" xfId="5633"/>
    <cellStyle name="Header2 4 3 6 6" xfId="5515"/>
    <cellStyle name="Header2 4 3 6 7" xfId="7063"/>
    <cellStyle name="Header2 4 3 7" xfId="10117"/>
    <cellStyle name="Header2 4 3 7 2" xfId="12695"/>
    <cellStyle name="Header2 4 3 7 3" xfId="14113"/>
    <cellStyle name="Header2 4 3 7 4" xfId="15448"/>
    <cellStyle name="Header2 4 3 7 5" xfId="16703"/>
    <cellStyle name="Header2 4 3 7 6" xfId="17897"/>
    <cellStyle name="Header2 4 3 7 7" xfId="18828"/>
    <cellStyle name="Header2 4 3 8" xfId="11136"/>
    <cellStyle name="Header2 4 3 8 2" xfId="13494"/>
    <cellStyle name="Header2 4 3 8 3" xfId="14831"/>
    <cellStyle name="Header2 4 3 8 4" xfId="16086"/>
    <cellStyle name="Header2 4 3 8 5" xfId="17302"/>
    <cellStyle name="Header2 4 3 8 6" xfId="18245"/>
    <cellStyle name="Header2 4 3 8 7" xfId="19060"/>
    <cellStyle name="Header2 4 3 9" xfId="11380"/>
    <cellStyle name="Header2 4 4" xfId="8766"/>
    <cellStyle name="Header2 4 4 10" xfId="9561"/>
    <cellStyle name="Header2 4 4 10 2" xfId="12165"/>
    <cellStyle name="Header2 4 4 10 3" xfId="7087"/>
    <cellStyle name="Header2 4 4 10 4" xfId="7225"/>
    <cellStyle name="Header2 4 4 10 5" xfId="8142"/>
    <cellStyle name="Header2 4 4 10 6" xfId="16877"/>
    <cellStyle name="Header2 4 4 10 7" xfId="7786"/>
    <cellStyle name="Header2 4 4 11" xfId="9160"/>
    <cellStyle name="Header2 4 4 11 2" xfId="11768"/>
    <cellStyle name="Header2 4 4 11 3" xfId="7878"/>
    <cellStyle name="Header2 4 4 11 4" xfId="8593"/>
    <cellStyle name="Header2 4 4 11 5" xfId="4803"/>
    <cellStyle name="Header2 4 4 11 6" xfId="5146"/>
    <cellStyle name="Header2 4 4 11 7" xfId="4587"/>
    <cellStyle name="Header2 4 4 12" xfId="8899"/>
    <cellStyle name="Header2 4 4 12 2" xfId="11516"/>
    <cellStyle name="Header2 4 4 12 3" xfId="8152"/>
    <cellStyle name="Header2 4 4 12 4" xfId="6203"/>
    <cellStyle name="Header2 4 4 12 5" xfId="5260"/>
    <cellStyle name="Header2 4 4 12 6" xfId="4403"/>
    <cellStyle name="Header2 4 4 12 7" xfId="13081"/>
    <cellStyle name="Header2 4 4 13" xfId="9110"/>
    <cellStyle name="Header2 4 4 13 2" xfId="11721"/>
    <cellStyle name="Header2 4 4 13 3" xfId="5586"/>
    <cellStyle name="Header2 4 4 13 4" xfId="8284"/>
    <cellStyle name="Header2 4 4 13 5" xfId="4198"/>
    <cellStyle name="Header2 4 4 13 6" xfId="7983"/>
    <cellStyle name="Header2 4 4 13 7" xfId="7221"/>
    <cellStyle name="Header2 4 4 14" xfId="9188"/>
    <cellStyle name="Header2 4 4 14 2" xfId="11796"/>
    <cellStyle name="Header2 4 4 14 3" xfId="7880"/>
    <cellStyle name="Header2 4 4 14 4" xfId="12963"/>
    <cellStyle name="Header2 4 4 14 5" xfId="14357"/>
    <cellStyle name="Header2 4 4 14 6" xfId="10558"/>
    <cellStyle name="Header2 4 4 14 7" xfId="14451"/>
    <cellStyle name="Header2 4 4 15" xfId="9139"/>
    <cellStyle name="Header2 4 4 15 2" xfId="11747"/>
    <cellStyle name="Header2 4 4 15 3" xfId="7863"/>
    <cellStyle name="Header2 4 4 15 4" xfId="6117"/>
    <cellStyle name="Header2 4 4 15 5" xfId="10996"/>
    <cellStyle name="Header2 4 4 15 6" xfId="7535"/>
    <cellStyle name="Header2 4 4 15 7" xfId="12991"/>
    <cellStyle name="Header2 4 4 16" xfId="9140"/>
    <cellStyle name="Header2 4 4 16 2" xfId="11748"/>
    <cellStyle name="Header2 4 4 16 3" xfId="7865"/>
    <cellStyle name="Header2 4 4 16 4" xfId="8277"/>
    <cellStyle name="Header2 4 4 16 5" xfId="6828"/>
    <cellStyle name="Header2 4 4 16 6" xfId="4774"/>
    <cellStyle name="Header2 4 4 16 7" xfId="6853"/>
    <cellStyle name="Header2 4 4 17" xfId="9705"/>
    <cellStyle name="Header2 4 4 17 2" xfId="12309"/>
    <cellStyle name="Header2 4 4 17 3" xfId="13743"/>
    <cellStyle name="Header2 4 4 17 4" xfId="15079"/>
    <cellStyle name="Header2 4 4 17 5" xfId="16340"/>
    <cellStyle name="Header2 4 4 17 6" xfId="17544"/>
    <cellStyle name="Header2 4 4 17 7" xfId="18482"/>
    <cellStyle name="Header2 4 4 18" xfId="9076"/>
    <cellStyle name="Header2 4 4 18 2" xfId="11690"/>
    <cellStyle name="Header2 4 4 18 3" xfId="5711"/>
    <cellStyle name="Header2 4 4 18 4" xfId="10534"/>
    <cellStyle name="Header2 4 4 18 5" xfId="6252"/>
    <cellStyle name="Header2 4 4 18 6" xfId="4768"/>
    <cellStyle name="Header2 4 4 18 7" xfId="4927"/>
    <cellStyle name="Header2 4 4 19" xfId="8856"/>
    <cellStyle name="Header2 4 4 19 2" xfId="11474"/>
    <cellStyle name="Header2 4 4 19 3" xfId="5189"/>
    <cellStyle name="Header2 4 4 19 4" xfId="7162"/>
    <cellStyle name="Header2 4 4 19 5" xfId="5748"/>
    <cellStyle name="Header2 4 4 19 6" xfId="15905"/>
    <cellStyle name="Header2 4 4 19 7" xfId="6094"/>
    <cellStyle name="Header2 4 4 2" xfId="9308"/>
    <cellStyle name="Header2 4 4 2 2" xfId="11913"/>
    <cellStyle name="Header2 4 4 2 3" xfId="5232"/>
    <cellStyle name="Header2 4 4 2 4" xfId="13283"/>
    <cellStyle name="Header2 4 4 2 5" xfId="14636"/>
    <cellStyle name="Header2 4 4 2 6" xfId="8038"/>
    <cellStyle name="Header2 4 4 2 7" xfId="16948"/>
    <cellStyle name="Header2 4 4 2 8" xfId="20647"/>
    <cellStyle name="Header2 4 4 20" xfId="8845"/>
    <cellStyle name="Header2 4 4 20 2" xfId="11464"/>
    <cellStyle name="Header2 4 4 20 3" xfId="6394"/>
    <cellStyle name="Header2 4 4 20 4" xfId="12972"/>
    <cellStyle name="Header2 4 4 20 5" xfId="12617"/>
    <cellStyle name="Header2 4 4 20 6" xfId="14488"/>
    <cellStyle name="Header2 4 4 20 7" xfId="14816"/>
    <cellStyle name="Header2 4 4 21" xfId="9425"/>
    <cellStyle name="Header2 4 4 21 2" xfId="12029"/>
    <cellStyle name="Header2 4 4 21 3" xfId="7103"/>
    <cellStyle name="Header2 4 4 21 4" xfId="7126"/>
    <cellStyle name="Header2 4 4 21 5" xfId="10603"/>
    <cellStyle name="Header2 4 4 21 6" xfId="14108"/>
    <cellStyle name="Header2 4 4 21 7" xfId="13140"/>
    <cellStyle name="Header2 4 4 22" xfId="9595"/>
    <cellStyle name="Header2 4 4 22 2" xfId="12199"/>
    <cellStyle name="Header2 4 4 22 3" xfId="7072"/>
    <cellStyle name="Header2 4 4 22 4" xfId="12908"/>
    <cellStyle name="Header2 4 4 22 5" xfId="14712"/>
    <cellStyle name="Header2 4 4 22 6" xfId="13556"/>
    <cellStyle name="Header2 4 4 22 7" xfId="17203"/>
    <cellStyle name="Header2 4 4 23" xfId="9005"/>
    <cellStyle name="Header2 4 4 23 2" xfId="11621"/>
    <cellStyle name="Header2 4 4 23 3" xfId="7648"/>
    <cellStyle name="Header2 4 4 23 4" xfId="6134"/>
    <cellStyle name="Header2 4 4 23 5" xfId="5917"/>
    <cellStyle name="Header2 4 4 23 6" xfId="5174"/>
    <cellStyle name="Header2 4 4 23 7" xfId="16741"/>
    <cellStyle name="Header2 4 4 24" xfId="9718"/>
    <cellStyle name="Header2 4 4 24 2" xfId="12322"/>
    <cellStyle name="Header2 4 4 24 3" xfId="13756"/>
    <cellStyle name="Header2 4 4 24 4" xfId="15092"/>
    <cellStyle name="Header2 4 4 24 5" xfId="16353"/>
    <cellStyle name="Header2 4 4 24 6" xfId="17557"/>
    <cellStyle name="Header2 4 4 24 7" xfId="18495"/>
    <cellStyle name="Header2 4 4 25" xfId="9178"/>
    <cellStyle name="Header2 4 4 25 2" xfId="11786"/>
    <cellStyle name="Header2 4 4 25 3" xfId="5988"/>
    <cellStyle name="Header2 4 4 25 4" xfId="7234"/>
    <cellStyle name="Header2 4 4 25 5" xfId="11431"/>
    <cellStyle name="Header2 4 4 25 6" xfId="5968"/>
    <cellStyle name="Header2 4 4 25 7" xfId="16076"/>
    <cellStyle name="Header2 4 4 26" xfId="9529"/>
    <cellStyle name="Header2 4 4 26 2" xfId="12133"/>
    <cellStyle name="Header2 4 4 26 3" xfId="8338"/>
    <cellStyle name="Header2 4 4 26 4" xfId="13163"/>
    <cellStyle name="Header2 4 4 26 5" xfId="14399"/>
    <cellStyle name="Header2 4 4 26 6" xfId="11404"/>
    <cellStyle name="Header2 4 4 26 7" xfId="16995"/>
    <cellStyle name="Header2 4 4 27" xfId="9225"/>
    <cellStyle name="Header2 4 4 27 2" xfId="11830"/>
    <cellStyle name="Header2 4 4 27 3" xfId="5058"/>
    <cellStyle name="Header2 4 4 27 4" xfId="13147"/>
    <cellStyle name="Header2 4 4 27 5" xfId="14512"/>
    <cellStyle name="Header2 4 4 27 6" xfId="15658"/>
    <cellStyle name="Header2 4 4 27 7" xfId="17006"/>
    <cellStyle name="Header2 4 4 28" xfId="8908"/>
    <cellStyle name="Header2 4 4 28 2" xfId="11525"/>
    <cellStyle name="Header2 4 4 28 3" xfId="8160"/>
    <cellStyle name="Header2 4 4 28 4" xfId="6195"/>
    <cellStyle name="Header2 4 4 28 5" xfId="7228"/>
    <cellStyle name="Header2 4 4 28 6" xfId="4590"/>
    <cellStyle name="Header2 4 4 28 7" xfId="15979"/>
    <cellStyle name="Header2 4 4 29" xfId="9120"/>
    <cellStyle name="Header2 4 4 29 2" xfId="11730"/>
    <cellStyle name="Header2 4 4 29 3" xfId="7642"/>
    <cellStyle name="Header2 4 4 29 4" xfId="6774"/>
    <cellStyle name="Header2 4 4 29 5" xfId="5919"/>
    <cellStyle name="Header2 4 4 29 6" xfId="7980"/>
    <cellStyle name="Header2 4 4 29 7" xfId="6309"/>
    <cellStyle name="Header2 4 4 3" xfId="6772"/>
    <cellStyle name="Header2 4 4 3 2" xfId="7256"/>
    <cellStyle name="Header2 4 4 3 3" xfId="12994"/>
    <cellStyle name="Header2 4 4 3 4" xfId="14486"/>
    <cellStyle name="Header2 4 4 3 5" xfId="15698"/>
    <cellStyle name="Header2 4 4 3 6" xfId="16993"/>
    <cellStyle name="Header2 4 4 3 7" xfId="18057"/>
    <cellStyle name="Header2 4 4 3 8" xfId="20744"/>
    <cellStyle name="Header2 4 4 30" xfId="9978"/>
    <cellStyle name="Header2 4 4 30 2" xfId="12582"/>
    <cellStyle name="Header2 4 4 30 3" xfId="14016"/>
    <cellStyle name="Header2 4 4 30 4" xfId="15352"/>
    <cellStyle name="Header2 4 4 30 5" xfId="16613"/>
    <cellStyle name="Header2 4 4 30 6" xfId="17817"/>
    <cellStyle name="Header2 4 4 30 7" xfId="18755"/>
    <cellStyle name="Header2 4 4 31" xfId="10175"/>
    <cellStyle name="Header2 4 4 31 2" xfId="12735"/>
    <cellStyle name="Header2 4 4 31 3" xfId="14150"/>
    <cellStyle name="Header2 4 4 31 4" xfId="15480"/>
    <cellStyle name="Header2 4 4 31 5" xfId="16732"/>
    <cellStyle name="Header2 4 4 31 6" xfId="17920"/>
    <cellStyle name="Header2 4 4 31 7" xfId="18852"/>
    <cellStyle name="Header2 4 4 32" xfId="10254"/>
    <cellStyle name="Header2 4 4 32 2" xfId="12795"/>
    <cellStyle name="Header2 4 4 32 3" xfId="14206"/>
    <cellStyle name="Header2 4 4 32 4" xfId="15537"/>
    <cellStyle name="Header2 4 4 32 5" xfId="16782"/>
    <cellStyle name="Header2 4 4 32 6" xfId="17966"/>
    <cellStyle name="Header2 4 4 32 7" xfId="18897"/>
    <cellStyle name="Header2 4 4 33" xfId="10285"/>
    <cellStyle name="Header2 4 4 33 2" xfId="12826"/>
    <cellStyle name="Header2 4 4 33 3" xfId="14237"/>
    <cellStyle name="Header2 4 4 33 4" xfId="15568"/>
    <cellStyle name="Header2 4 4 33 5" xfId="16813"/>
    <cellStyle name="Header2 4 4 33 6" xfId="17997"/>
    <cellStyle name="Header2 4 4 33 7" xfId="18928"/>
    <cellStyle name="Header2 4 4 34" xfId="11203"/>
    <cellStyle name="Header2 4 4 34 2" xfId="13544"/>
    <cellStyle name="Header2 4 4 34 3" xfId="14875"/>
    <cellStyle name="Header2 4 4 34 4" xfId="16125"/>
    <cellStyle name="Header2 4 4 34 5" xfId="17337"/>
    <cellStyle name="Header2 4 4 34 6" xfId="18277"/>
    <cellStyle name="Header2 4 4 34 7" xfId="19093"/>
    <cellStyle name="Header2 4 4 35" xfId="11283"/>
    <cellStyle name="Header2 4 4 35 2" xfId="13608"/>
    <cellStyle name="Header2 4 4 35 3" xfId="14932"/>
    <cellStyle name="Header2 4 4 35 4" xfId="16181"/>
    <cellStyle name="Header2 4 4 35 5" xfId="17391"/>
    <cellStyle name="Header2 4 4 35 6" xfId="18323"/>
    <cellStyle name="Header2 4 4 35 7" xfId="19140"/>
    <cellStyle name="Header2 4 4 36" xfId="11072"/>
    <cellStyle name="Header2 4 4 36 2" xfId="13441"/>
    <cellStyle name="Header2 4 4 36 3" xfId="14785"/>
    <cellStyle name="Header2 4 4 36 4" xfId="16046"/>
    <cellStyle name="Header2 4 4 36 5" xfId="17263"/>
    <cellStyle name="Header2 4 4 36 6" xfId="18213"/>
    <cellStyle name="Header2 4 4 36 7" xfId="19027"/>
    <cellStyle name="Header2 4 4 37" xfId="11068"/>
    <cellStyle name="Header2 4 4 37 2" xfId="13437"/>
    <cellStyle name="Header2 4 4 37 3" xfId="14781"/>
    <cellStyle name="Header2 4 4 37 4" xfId="16042"/>
    <cellStyle name="Header2 4 4 37 5" xfId="17259"/>
    <cellStyle name="Header2 4 4 37 6" xfId="18209"/>
    <cellStyle name="Header2 4 4 37 7" xfId="19023"/>
    <cellStyle name="Header2 4 4 38" xfId="20379"/>
    <cellStyle name="Header2 4 4 4" xfId="8954"/>
    <cellStyle name="Header2 4 4 4 2" xfId="11571"/>
    <cellStyle name="Header2 4 4 4 3" xfId="8206"/>
    <cellStyle name="Header2 4 4 4 4" xfId="8292"/>
    <cellStyle name="Header2 4 4 4 5" xfId="4307"/>
    <cellStyle name="Header2 4 4 4 6" xfId="15993"/>
    <cellStyle name="Header2 4 4 4 7" xfId="13245"/>
    <cellStyle name="Header2 4 4 4 8" xfId="20553"/>
    <cellStyle name="Header2 4 4 5" xfId="9407"/>
    <cellStyle name="Header2 4 4 5 2" xfId="12011"/>
    <cellStyle name="Header2 4 4 5 3" xfId="4683"/>
    <cellStyle name="Header2 4 4 5 4" xfId="4878"/>
    <cellStyle name="Header2 4 4 5 5" xfId="8634"/>
    <cellStyle name="Header2 4 4 5 6" xfId="8404"/>
    <cellStyle name="Header2 4 4 5 7" xfId="10523"/>
    <cellStyle name="Header2 4 4 6" xfId="9038"/>
    <cellStyle name="Header2 4 4 6 2" xfId="11654"/>
    <cellStyle name="Header2 4 4 6 3" xfId="7674"/>
    <cellStyle name="Header2 4 4 6 4" xfId="6325"/>
    <cellStyle name="Header2 4 4 6 5" xfId="10802"/>
    <cellStyle name="Header2 4 4 6 6" xfId="15999"/>
    <cellStyle name="Header2 4 4 6 7" xfId="14503"/>
    <cellStyle name="Header2 4 4 7" xfId="8921"/>
    <cellStyle name="Header2 4 4 7 2" xfId="11538"/>
    <cellStyle name="Header2 4 4 7 3" xfId="8173"/>
    <cellStyle name="Header2 4 4 7 4" xfId="6190"/>
    <cellStyle name="Header2 4 4 7 5" xfId="5332"/>
    <cellStyle name="Header2 4 4 7 6" xfId="15994"/>
    <cellStyle name="Header2 4 4 7 7" xfId="5620"/>
    <cellStyle name="Header2 4 4 8" xfId="6598"/>
    <cellStyle name="Header2 4 4 8 2" xfId="7390"/>
    <cellStyle name="Header2 4 4 8 3" xfId="6045"/>
    <cellStyle name="Header2 4 4 8 4" xfId="5309"/>
    <cellStyle name="Header2 4 4 8 5" xfId="5036"/>
    <cellStyle name="Header2 4 4 8 6" xfId="14677"/>
    <cellStyle name="Header2 4 4 8 7" xfId="6967"/>
    <cellStyle name="Header2 4 4 9" xfId="9090"/>
    <cellStyle name="Header2 4 4 9 2" xfId="11703"/>
    <cellStyle name="Header2 4 4 9 3" xfId="8605"/>
    <cellStyle name="Header2 4 4 9 4" xfId="8567"/>
    <cellStyle name="Header2 4 4 9 5" xfId="8453"/>
    <cellStyle name="Header2 4 4 9 6" xfId="4880"/>
    <cellStyle name="Header2 4 4 9 7" xfId="17215"/>
    <cellStyle name="Header2 5" xfId="968"/>
    <cellStyle name="Header2 5 2" xfId="8747"/>
    <cellStyle name="Header2 5 2 2" xfId="8834"/>
    <cellStyle name="Header2 5 2 2 10" xfId="9585"/>
    <cellStyle name="Header2 5 2 2 10 2" xfId="12189"/>
    <cellStyle name="Header2 5 2 2 10 3" xfId="7654"/>
    <cellStyle name="Header2 5 2 2 10 4" xfId="10513"/>
    <cellStyle name="Header2 5 2 2 10 5" xfId="14300"/>
    <cellStyle name="Header2 5 2 2 10 6" xfId="11358"/>
    <cellStyle name="Header2 5 2 2 10 7" xfId="16882"/>
    <cellStyle name="Header2 5 2 2 11" xfId="9170"/>
    <cellStyle name="Header2 5 2 2 11 2" xfId="11778"/>
    <cellStyle name="Header2 5 2 2 11 3" xfId="7876"/>
    <cellStyle name="Header2 5 2 2 11 4" xfId="8117"/>
    <cellStyle name="Header2 5 2 2 11 5" xfId="6443"/>
    <cellStyle name="Header2 5 2 2 11 6" xfId="4727"/>
    <cellStyle name="Header2 5 2 2 11 7" xfId="13207"/>
    <cellStyle name="Header2 5 2 2 12" xfId="9621"/>
    <cellStyle name="Header2 5 2 2 12 2" xfId="12225"/>
    <cellStyle name="Header2 5 2 2 12 3" xfId="4834"/>
    <cellStyle name="Header2 5 2 2 12 4" xfId="14995"/>
    <cellStyle name="Header2 5 2 2 12 5" xfId="16256"/>
    <cellStyle name="Header2 5 2 2 12 6" xfId="17460"/>
    <cellStyle name="Header2 5 2 2 12 7" xfId="18398"/>
    <cellStyle name="Header2 5 2 2 13" xfId="9644"/>
    <cellStyle name="Header2 5 2 2 13 2" xfId="12248"/>
    <cellStyle name="Header2 5 2 2 13 3" xfId="13682"/>
    <cellStyle name="Header2 5 2 2 13 4" xfId="15018"/>
    <cellStyle name="Header2 5 2 2 13 5" xfId="16279"/>
    <cellStyle name="Header2 5 2 2 13 6" xfId="17483"/>
    <cellStyle name="Header2 5 2 2 13 7" xfId="18421"/>
    <cellStyle name="Header2 5 2 2 14" xfId="8865"/>
    <cellStyle name="Header2 5 2 2 14 2" xfId="11483"/>
    <cellStyle name="Header2 5 2 2 14 3" xfId="5434"/>
    <cellStyle name="Header2 5 2 2 14 4" xfId="12982"/>
    <cellStyle name="Header2 5 2 2 14 5" xfId="14165"/>
    <cellStyle name="Header2 5 2 2 14 6" xfId="8351"/>
    <cellStyle name="Header2 5 2 2 14 7" xfId="16745"/>
    <cellStyle name="Header2 5 2 2 15" xfId="9670"/>
    <cellStyle name="Header2 5 2 2 15 2" xfId="12274"/>
    <cellStyle name="Header2 5 2 2 15 3" xfId="13708"/>
    <cellStyle name="Header2 5 2 2 15 4" xfId="15044"/>
    <cellStyle name="Header2 5 2 2 15 5" xfId="16305"/>
    <cellStyle name="Header2 5 2 2 15 6" xfId="17509"/>
    <cellStyle name="Header2 5 2 2 15 7" xfId="18447"/>
    <cellStyle name="Header2 5 2 2 16" xfId="9697"/>
    <cellStyle name="Header2 5 2 2 16 2" xfId="12301"/>
    <cellStyle name="Header2 5 2 2 16 3" xfId="13735"/>
    <cellStyle name="Header2 5 2 2 16 4" xfId="15071"/>
    <cellStyle name="Header2 5 2 2 16 5" xfId="16332"/>
    <cellStyle name="Header2 5 2 2 16 6" xfId="17536"/>
    <cellStyle name="Header2 5 2 2 16 7" xfId="18474"/>
    <cellStyle name="Header2 5 2 2 17" xfId="9727"/>
    <cellStyle name="Header2 5 2 2 17 2" xfId="12331"/>
    <cellStyle name="Header2 5 2 2 17 3" xfId="13765"/>
    <cellStyle name="Header2 5 2 2 17 4" xfId="15101"/>
    <cellStyle name="Header2 5 2 2 17 5" xfId="16362"/>
    <cellStyle name="Header2 5 2 2 17 6" xfId="17566"/>
    <cellStyle name="Header2 5 2 2 17 7" xfId="18504"/>
    <cellStyle name="Header2 5 2 2 18" xfId="9750"/>
    <cellStyle name="Header2 5 2 2 18 2" xfId="12354"/>
    <cellStyle name="Header2 5 2 2 18 3" xfId="13788"/>
    <cellStyle name="Header2 5 2 2 18 4" xfId="15124"/>
    <cellStyle name="Header2 5 2 2 18 5" xfId="16385"/>
    <cellStyle name="Header2 5 2 2 18 6" xfId="17589"/>
    <cellStyle name="Header2 5 2 2 18 7" xfId="18527"/>
    <cellStyle name="Header2 5 2 2 19" xfId="9768"/>
    <cellStyle name="Header2 5 2 2 19 2" xfId="12372"/>
    <cellStyle name="Header2 5 2 2 19 3" xfId="13806"/>
    <cellStyle name="Header2 5 2 2 19 4" xfId="15142"/>
    <cellStyle name="Header2 5 2 2 19 5" xfId="16403"/>
    <cellStyle name="Header2 5 2 2 19 6" xfId="17607"/>
    <cellStyle name="Header2 5 2 2 19 7" xfId="18545"/>
    <cellStyle name="Header2 5 2 2 2" xfId="9339"/>
    <cellStyle name="Header2 5 2 2 2 2" xfId="11944"/>
    <cellStyle name="Header2 5 2 2 2 3" xfId="8535"/>
    <cellStyle name="Header2 5 2 2 2 4" xfId="4843"/>
    <cellStyle name="Header2 5 2 2 2 5" xfId="8085"/>
    <cellStyle name="Header2 5 2 2 2 6" xfId="7031"/>
    <cellStyle name="Header2 5 2 2 2 7" xfId="8411"/>
    <cellStyle name="Header2 5 2 2 2 8" xfId="20685"/>
    <cellStyle name="Header2 5 2 2 20" xfId="9789"/>
    <cellStyle name="Header2 5 2 2 20 2" xfId="12393"/>
    <cellStyle name="Header2 5 2 2 20 3" xfId="13827"/>
    <cellStyle name="Header2 5 2 2 20 4" xfId="15163"/>
    <cellStyle name="Header2 5 2 2 20 5" xfId="16424"/>
    <cellStyle name="Header2 5 2 2 20 6" xfId="17628"/>
    <cellStyle name="Header2 5 2 2 20 7" xfId="18566"/>
    <cellStyle name="Header2 5 2 2 21" xfId="9814"/>
    <cellStyle name="Header2 5 2 2 21 2" xfId="12418"/>
    <cellStyle name="Header2 5 2 2 21 3" xfId="13852"/>
    <cellStyle name="Header2 5 2 2 21 4" xfId="15188"/>
    <cellStyle name="Header2 5 2 2 21 5" xfId="16449"/>
    <cellStyle name="Header2 5 2 2 21 6" xfId="17653"/>
    <cellStyle name="Header2 5 2 2 21 7" xfId="18591"/>
    <cellStyle name="Header2 5 2 2 22" xfId="9836"/>
    <cellStyle name="Header2 5 2 2 22 2" xfId="12440"/>
    <cellStyle name="Header2 5 2 2 22 3" xfId="13874"/>
    <cellStyle name="Header2 5 2 2 22 4" xfId="15210"/>
    <cellStyle name="Header2 5 2 2 22 5" xfId="16471"/>
    <cellStyle name="Header2 5 2 2 22 6" xfId="17675"/>
    <cellStyle name="Header2 5 2 2 22 7" xfId="18613"/>
    <cellStyle name="Header2 5 2 2 23" xfId="9854"/>
    <cellStyle name="Header2 5 2 2 23 2" xfId="12458"/>
    <cellStyle name="Header2 5 2 2 23 3" xfId="13892"/>
    <cellStyle name="Header2 5 2 2 23 4" xfId="15228"/>
    <cellStyle name="Header2 5 2 2 23 5" xfId="16489"/>
    <cellStyle name="Header2 5 2 2 23 6" xfId="17693"/>
    <cellStyle name="Header2 5 2 2 23 7" xfId="18631"/>
    <cellStyle name="Header2 5 2 2 24" xfId="9862"/>
    <cellStyle name="Header2 5 2 2 24 2" xfId="12466"/>
    <cellStyle name="Header2 5 2 2 24 3" xfId="13900"/>
    <cellStyle name="Header2 5 2 2 24 4" xfId="15236"/>
    <cellStyle name="Header2 5 2 2 24 5" xfId="16497"/>
    <cellStyle name="Header2 5 2 2 24 6" xfId="17701"/>
    <cellStyle name="Header2 5 2 2 24 7" xfId="18639"/>
    <cellStyle name="Header2 5 2 2 25" xfId="9885"/>
    <cellStyle name="Header2 5 2 2 25 2" xfId="12489"/>
    <cellStyle name="Header2 5 2 2 25 3" xfId="13923"/>
    <cellStyle name="Header2 5 2 2 25 4" xfId="15259"/>
    <cellStyle name="Header2 5 2 2 25 5" xfId="16520"/>
    <cellStyle name="Header2 5 2 2 25 6" xfId="17724"/>
    <cellStyle name="Header2 5 2 2 25 7" xfId="18662"/>
    <cellStyle name="Header2 5 2 2 26" xfId="9909"/>
    <cellStyle name="Header2 5 2 2 26 2" xfId="12513"/>
    <cellStyle name="Header2 5 2 2 26 3" xfId="13947"/>
    <cellStyle name="Header2 5 2 2 26 4" xfId="15283"/>
    <cellStyle name="Header2 5 2 2 26 5" xfId="16544"/>
    <cellStyle name="Header2 5 2 2 26 6" xfId="17748"/>
    <cellStyle name="Header2 5 2 2 26 7" xfId="18686"/>
    <cellStyle name="Header2 5 2 2 27" xfId="9930"/>
    <cellStyle name="Header2 5 2 2 27 2" xfId="12534"/>
    <cellStyle name="Header2 5 2 2 27 3" xfId="13968"/>
    <cellStyle name="Header2 5 2 2 27 4" xfId="15304"/>
    <cellStyle name="Header2 5 2 2 27 5" xfId="16565"/>
    <cellStyle name="Header2 5 2 2 27 6" xfId="17769"/>
    <cellStyle name="Header2 5 2 2 27 7" xfId="18707"/>
    <cellStyle name="Header2 5 2 2 28" xfId="9950"/>
    <cellStyle name="Header2 5 2 2 28 2" xfId="12554"/>
    <cellStyle name="Header2 5 2 2 28 3" xfId="13988"/>
    <cellStyle name="Header2 5 2 2 28 4" xfId="15324"/>
    <cellStyle name="Header2 5 2 2 28 5" xfId="16585"/>
    <cellStyle name="Header2 5 2 2 28 6" xfId="17789"/>
    <cellStyle name="Header2 5 2 2 28 7" xfId="18727"/>
    <cellStyle name="Header2 5 2 2 29" xfId="9970"/>
    <cellStyle name="Header2 5 2 2 29 2" xfId="12574"/>
    <cellStyle name="Header2 5 2 2 29 3" xfId="14008"/>
    <cellStyle name="Header2 5 2 2 29 4" xfId="15344"/>
    <cellStyle name="Header2 5 2 2 29 5" xfId="16605"/>
    <cellStyle name="Header2 5 2 2 29 6" xfId="17809"/>
    <cellStyle name="Header2 5 2 2 29 7" xfId="18747"/>
    <cellStyle name="Header2 5 2 2 3" xfId="9362"/>
    <cellStyle name="Header2 5 2 2 3 2" xfId="11967"/>
    <cellStyle name="Header2 5 2 2 3 3" xfId="4801"/>
    <cellStyle name="Header2 5 2 2 3 4" xfId="10384"/>
    <cellStyle name="Header2 5 2 2 3 5" xfId="10427"/>
    <cellStyle name="Header2 5 2 2 3 6" xfId="7023"/>
    <cellStyle name="Header2 5 2 2 3 7" xfId="8560"/>
    <cellStyle name="Header2 5 2 2 3 8" xfId="20767"/>
    <cellStyle name="Header2 5 2 2 30" xfId="10001"/>
    <cellStyle name="Header2 5 2 2 30 2" xfId="12605"/>
    <cellStyle name="Header2 5 2 2 30 3" xfId="14039"/>
    <cellStyle name="Header2 5 2 2 30 4" xfId="15375"/>
    <cellStyle name="Header2 5 2 2 30 5" xfId="16636"/>
    <cellStyle name="Header2 5 2 2 30 6" xfId="17840"/>
    <cellStyle name="Header2 5 2 2 30 7" xfId="18778"/>
    <cellStyle name="Header2 5 2 2 31" xfId="10236"/>
    <cellStyle name="Header2 5 2 2 31 2" xfId="12777"/>
    <cellStyle name="Header2 5 2 2 31 3" xfId="14188"/>
    <cellStyle name="Header2 5 2 2 31 4" xfId="15519"/>
    <cellStyle name="Header2 5 2 2 31 5" xfId="16764"/>
    <cellStyle name="Header2 5 2 2 31 6" xfId="17948"/>
    <cellStyle name="Header2 5 2 2 31 7" xfId="18879"/>
    <cellStyle name="Header2 5 2 2 32" xfId="10277"/>
    <cellStyle name="Header2 5 2 2 32 2" xfId="12818"/>
    <cellStyle name="Header2 5 2 2 32 3" xfId="14229"/>
    <cellStyle name="Header2 5 2 2 32 4" xfId="15560"/>
    <cellStyle name="Header2 5 2 2 32 5" xfId="16805"/>
    <cellStyle name="Header2 5 2 2 32 6" xfId="17989"/>
    <cellStyle name="Header2 5 2 2 32 7" xfId="18920"/>
    <cellStyle name="Header2 5 2 2 33" xfId="10308"/>
    <cellStyle name="Header2 5 2 2 33 2" xfId="12849"/>
    <cellStyle name="Header2 5 2 2 33 3" xfId="14260"/>
    <cellStyle name="Header2 5 2 2 33 4" xfId="15591"/>
    <cellStyle name="Header2 5 2 2 33 5" xfId="16836"/>
    <cellStyle name="Header2 5 2 2 33 6" xfId="18020"/>
    <cellStyle name="Header2 5 2 2 33 7" xfId="18951"/>
    <cellStyle name="Header2 5 2 2 34" xfId="11264"/>
    <cellStyle name="Header2 5 2 2 34 2" xfId="13589"/>
    <cellStyle name="Header2 5 2 2 34 3" xfId="14913"/>
    <cellStyle name="Header2 5 2 2 34 4" xfId="16162"/>
    <cellStyle name="Header2 5 2 2 34 5" xfId="17372"/>
    <cellStyle name="Header2 5 2 2 34 6" xfId="18304"/>
    <cellStyle name="Header2 5 2 2 34 7" xfId="19121"/>
    <cellStyle name="Header2 5 2 2 35" xfId="11306"/>
    <cellStyle name="Header2 5 2 2 35 2" xfId="13631"/>
    <cellStyle name="Header2 5 2 2 35 3" xfId="14955"/>
    <cellStyle name="Header2 5 2 2 35 4" xfId="16204"/>
    <cellStyle name="Header2 5 2 2 35 5" xfId="17414"/>
    <cellStyle name="Header2 5 2 2 35 6" xfId="18346"/>
    <cellStyle name="Header2 5 2 2 35 7" xfId="19163"/>
    <cellStyle name="Header2 5 2 2 36" xfId="11322"/>
    <cellStyle name="Header2 5 2 2 36 2" xfId="13647"/>
    <cellStyle name="Header2 5 2 2 36 3" xfId="14971"/>
    <cellStyle name="Header2 5 2 2 36 4" xfId="16220"/>
    <cellStyle name="Header2 5 2 2 36 5" xfId="17430"/>
    <cellStyle name="Header2 5 2 2 36 6" xfId="18362"/>
    <cellStyle name="Header2 5 2 2 36 7" xfId="19179"/>
    <cellStyle name="Header2 5 2 2 37" xfId="11332"/>
    <cellStyle name="Header2 5 2 2 37 2" xfId="13657"/>
    <cellStyle name="Header2 5 2 2 37 3" xfId="14981"/>
    <cellStyle name="Header2 5 2 2 37 4" xfId="16230"/>
    <cellStyle name="Header2 5 2 2 37 5" xfId="17440"/>
    <cellStyle name="Header2 5 2 2 37 6" xfId="18372"/>
    <cellStyle name="Header2 5 2 2 37 7" xfId="19189"/>
    <cellStyle name="Header2 5 2 2 38" xfId="20443"/>
    <cellStyle name="Header2 5 2 2 4" xfId="9372"/>
    <cellStyle name="Header2 5 2 2 4 2" xfId="11977"/>
    <cellStyle name="Header2 5 2 2 4 3" xfId="5719"/>
    <cellStyle name="Header2 5 2 2 4 4" xfId="7148"/>
    <cellStyle name="Header2 5 2 2 4 5" xfId="10443"/>
    <cellStyle name="Header2 5 2 2 4 6" xfId="7559"/>
    <cellStyle name="Header2 5 2 2 4 7" xfId="8402"/>
    <cellStyle name="Header2 5 2 2 4 8" xfId="20548"/>
    <cellStyle name="Header2 5 2 2 5" xfId="9440"/>
    <cellStyle name="Header2 5 2 2 5 2" xfId="12044"/>
    <cellStyle name="Header2 5 2 2 5 3" xfId="5853"/>
    <cellStyle name="Header2 5 2 2 5 4" xfId="13475"/>
    <cellStyle name="Header2 5 2 2 5 5" xfId="6250"/>
    <cellStyle name="Header2 5 2 2 5 6" xfId="12856"/>
    <cellStyle name="Header2 5 2 2 5 7" xfId="8426"/>
    <cellStyle name="Header2 5 2 2 6" xfId="9461"/>
    <cellStyle name="Header2 5 2 2 6 2" xfId="12065"/>
    <cellStyle name="Header2 5 2 2 6 3" xfId="5487"/>
    <cellStyle name="Header2 5 2 2 6 4" xfId="10630"/>
    <cellStyle name="Header2 5 2 2 6 5" xfId="8028"/>
    <cellStyle name="Header2 5 2 2 6 6" xfId="15903"/>
    <cellStyle name="Header2 5 2 2 6 7" xfId="14178"/>
    <cellStyle name="Header2 5 2 2 7" xfId="9487"/>
    <cellStyle name="Header2 5 2 2 7 2" xfId="12091"/>
    <cellStyle name="Header2 5 2 2 7 3" xfId="5573"/>
    <cellStyle name="Header2 5 2 2 7 4" xfId="7577"/>
    <cellStyle name="Header2 5 2 2 7 5" xfId="14685"/>
    <cellStyle name="Header2 5 2 2 7 6" xfId="15879"/>
    <cellStyle name="Header2 5 2 2 7 7" xfId="17107"/>
    <cellStyle name="Header2 5 2 2 8" xfId="9521"/>
    <cellStyle name="Header2 5 2 2 8 2" xfId="12125"/>
    <cellStyle name="Header2 5 2 2 8 3" xfId="3185"/>
    <cellStyle name="Header2 5 2 2 8 4" xfId="12886"/>
    <cellStyle name="Header2 5 2 2 8 5" xfId="14470"/>
    <cellStyle name="Header2 5 2 2 8 6" xfId="15759"/>
    <cellStyle name="Header2 5 2 2 8 7" xfId="16990"/>
    <cellStyle name="Header2 5 2 2 9" xfId="9552"/>
    <cellStyle name="Header2 5 2 2 9 2" xfId="12156"/>
    <cellStyle name="Header2 5 2 2 9 3" xfId="4730"/>
    <cellStyle name="Header2 5 2 2 9 4" xfId="6089"/>
    <cellStyle name="Header2 5 2 2 9 5" xfId="11351"/>
    <cellStyle name="Header2 5 2 2 9 6" xfId="4827"/>
    <cellStyle name="Header2 5 2 2 9 7" xfId="6873"/>
    <cellStyle name="Header2 5 2 3" xfId="11192"/>
    <cellStyle name="Header2 5 2 3 2" xfId="13534"/>
    <cellStyle name="Header2 5 2 3 3" xfId="14867"/>
    <cellStyle name="Header2 5 2 3 4" xfId="16117"/>
    <cellStyle name="Header2 5 2 3 5" xfId="17329"/>
    <cellStyle name="Header2 5 2 3 6" xfId="18269"/>
    <cellStyle name="Header2 5 2 3 7" xfId="19085"/>
    <cellStyle name="Header2 5 2 3 8" xfId="20642"/>
    <cellStyle name="Header2 5 2 4" xfId="20721"/>
    <cellStyle name="Header2 5 2 5" xfId="20345"/>
    <cellStyle name="Header2 5 3" xfId="8688"/>
    <cellStyle name="Header2 5 3 10" xfId="4195"/>
    <cellStyle name="Header2 5 3 11" xfId="13218"/>
    <cellStyle name="Header2 5 3 12" xfId="12854"/>
    <cellStyle name="Header2 5 3 13" xfId="13318"/>
    <cellStyle name="Header2 5 3 14" xfId="20295"/>
    <cellStyle name="Header2 5 3 2" xfId="9278"/>
    <cellStyle name="Header2 5 3 2 2" xfId="11883"/>
    <cellStyle name="Header2 5 3 2 2 2" xfId="20675"/>
    <cellStyle name="Header2 5 3 2 3" xfId="7952"/>
    <cellStyle name="Header2 5 3 2 3 2" xfId="20757"/>
    <cellStyle name="Header2 5 3 2 4" xfId="13075"/>
    <cellStyle name="Header2 5 3 2 4 2" xfId="20488"/>
    <cellStyle name="Header2 5 3 2 5" xfId="14449"/>
    <cellStyle name="Header2 5 3 2 6" xfId="12703"/>
    <cellStyle name="Header2 5 3 2 7" xfId="16933"/>
    <cellStyle name="Header2 5 3 2 8" xfId="20432"/>
    <cellStyle name="Header2 5 3 3" xfId="6661"/>
    <cellStyle name="Header2 5 3 3 2" xfId="7341"/>
    <cellStyle name="Header2 5 3 3 3" xfId="6075"/>
    <cellStyle name="Header2 5 3 3 4" xfId="6373"/>
    <cellStyle name="Header2 5 3 3 5" xfId="15874"/>
    <cellStyle name="Header2 5 3 3 6" xfId="17099"/>
    <cellStyle name="Header2 5 3 3 7" xfId="18130"/>
    <cellStyle name="Header2 5 3 3 8" xfId="20592"/>
    <cellStyle name="Header2 5 3 4" xfId="9078"/>
    <cellStyle name="Header2 5 3 4 2" xfId="11691"/>
    <cellStyle name="Header2 5 3 4 3" xfId="6412"/>
    <cellStyle name="Header2 5 3 4 4" xfId="8347"/>
    <cellStyle name="Header2 5 3 4 5" xfId="6827"/>
    <cellStyle name="Header2 5 3 4 6" xfId="5123"/>
    <cellStyle name="Header2 5 3 4 7" xfId="5424"/>
    <cellStyle name="Header2 5 3 4 8" xfId="20698"/>
    <cellStyle name="Header2 5 3 5" xfId="6601"/>
    <cellStyle name="Header2 5 3 5 2" xfId="7389"/>
    <cellStyle name="Header2 5 3 5 3" xfId="6047"/>
    <cellStyle name="Header2 5 3 5 4" xfId="5929"/>
    <cellStyle name="Header2 5 3 5 5" xfId="5903"/>
    <cellStyle name="Header2 5 3 5 6" xfId="10381"/>
    <cellStyle name="Header2 5 3 5 7" xfId="5427"/>
    <cellStyle name="Header2 5 3 6" xfId="9557"/>
    <cellStyle name="Header2 5 3 6 2" xfId="12161"/>
    <cellStyle name="Header2 5 3 6 3" xfId="7088"/>
    <cellStyle name="Header2 5 3 6 4" xfId="14464"/>
    <cellStyle name="Header2 5 3 6 5" xfId="11363"/>
    <cellStyle name="Header2 5 3 6 6" xfId="15758"/>
    <cellStyle name="Header2 5 3 6 7" xfId="6875"/>
    <cellStyle name="Header2 5 3 7" xfId="10118"/>
    <cellStyle name="Header2 5 3 7 2" xfId="12696"/>
    <cellStyle name="Header2 5 3 7 3" xfId="14114"/>
    <cellStyle name="Header2 5 3 7 4" xfId="15449"/>
    <cellStyle name="Header2 5 3 7 5" xfId="16704"/>
    <cellStyle name="Header2 5 3 7 6" xfId="17898"/>
    <cellStyle name="Header2 5 3 7 7" xfId="18829"/>
    <cellStyle name="Header2 5 3 8" xfId="11137"/>
    <cellStyle name="Header2 5 3 8 2" xfId="13495"/>
    <cellStyle name="Header2 5 3 8 3" xfId="14832"/>
    <cellStyle name="Header2 5 3 8 4" xfId="16087"/>
    <cellStyle name="Header2 5 3 8 5" xfId="17303"/>
    <cellStyle name="Header2 5 3 8 6" xfId="18246"/>
    <cellStyle name="Header2 5 3 8 7" xfId="19061"/>
    <cellStyle name="Header2 5 3 9" xfId="11381"/>
    <cellStyle name="Header2 5 4" xfId="8765"/>
    <cellStyle name="Header2 5 4 10" xfId="9560"/>
    <cellStyle name="Header2 5 4 10 2" xfId="12164"/>
    <cellStyle name="Header2 5 4 10 3" xfId="5461"/>
    <cellStyle name="Header2 5 4 10 4" xfId="8636"/>
    <cellStyle name="Header2 5 4 10 5" xfId="14537"/>
    <cellStyle name="Header2 5 4 10 6" xfId="6000"/>
    <cellStyle name="Header2 5 4 10 7" xfId="17045"/>
    <cellStyle name="Header2 5 4 11" xfId="9127"/>
    <cellStyle name="Header2 5 4 11 2" xfId="11736"/>
    <cellStyle name="Header2 5 4 11 3" xfId="7637"/>
    <cellStyle name="Header2 5 4 11 4" xfId="6773"/>
    <cellStyle name="Header2 5 4 11 5" xfId="5843"/>
    <cellStyle name="Header2 5 4 11 6" xfId="6965"/>
    <cellStyle name="Header2 5 4 11 7" xfId="6312"/>
    <cellStyle name="Header2 5 4 12" xfId="6737"/>
    <cellStyle name="Header2 5 4 12 2" xfId="7285"/>
    <cellStyle name="Header2 5 4 12 3" xfId="13036"/>
    <cellStyle name="Header2 5 4 12 4" xfId="14531"/>
    <cellStyle name="Header2 5 4 12 5" xfId="15774"/>
    <cellStyle name="Header2 5 4 12 6" xfId="16911"/>
    <cellStyle name="Header2 5 4 12 7" xfId="18088"/>
    <cellStyle name="Header2 5 4 13" xfId="9378"/>
    <cellStyle name="Header2 5 4 13 2" xfId="11983"/>
    <cellStyle name="Header2 5 4 13 3" xfId="8249"/>
    <cellStyle name="Header2 5 4 13 4" xfId="7142"/>
    <cellStyle name="Header2 5 4 13 5" xfId="10497"/>
    <cellStyle name="Header2 5 4 13 6" xfId="4700"/>
    <cellStyle name="Header2 5 4 13 7" xfId="8633"/>
    <cellStyle name="Header2 5 4 14" xfId="9028"/>
    <cellStyle name="Header2 5 4 14 2" xfId="11644"/>
    <cellStyle name="Header2 5 4 14 3" xfId="5886"/>
    <cellStyle name="Header2 5 4 14 4" xfId="11425"/>
    <cellStyle name="Header2 5 4 14 5" xfId="14700"/>
    <cellStyle name="Header2 5 4 14 6" xfId="15943"/>
    <cellStyle name="Header2 5 4 14 7" xfId="8135"/>
    <cellStyle name="Header2 5 4 15" xfId="6649"/>
    <cellStyle name="Header2 5 4 15 2" xfId="7352"/>
    <cellStyle name="Header2 5 4 15 3" xfId="11426"/>
    <cellStyle name="Header2 5 4 15 4" xfId="5356"/>
    <cellStyle name="Header2 5 4 15 5" xfId="7600"/>
    <cellStyle name="Header2 5 4 15 6" xfId="8434"/>
    <cellStyle name="Header2 5 4 15 7" xfId="15475"/>
    <cellStyle name="Header2 5 4 16" xfId="8936"/>
    <cellStyle name="Header2 5 4 16 2" xfId="11553"/>
    <cellStyle name="Header2 5 4 16 3" xfId="8188"/>
    <cellStyle name="Header2 5 4 16 4" xfId="13390"/>
    <cellStyle name="Header2 5 4 16 5" xfId="14732"/>
    <cellStyle name="Header2 5 4 16 6" xfId="11389"/>
    <cellStyle name="Header2 5 4 16 7" xfId="5160"/>
    <cellStyle name="Header2 5 4 17" xfId="9704"/>
    <cellStyle name="Header2 5 4 17 2" xfId="12308"/>
    <cellStyle name="Header2 5 4 17 3" xfId="13742"/>
    <cellStyle name="Header2 5 4 17 4" xfId="15078"/>
    <cellStyle name="Header2 5 4 17 5" xfId="16339"/>
    <cellStyle name="Header2 5 4 17 6" xfId="17543"/>
    <cellStyle name="Header2 5 4 17 7" xfId="18481"/>
    <cellStyle name="Header2 5 4 18" xfId="8885"/>
    <cellStyle name="Header2 5 4 18 2" xfId="11502"/>
    <cellStyle name="Header2 5 4 18 3" xfId="6401"/>
    <cellStyle name="Header2 5 4 18 4" xfId="6211"/>
    <cellStyle name="Header2 5 4 18 5" xfId="4851"/>
    <cellStyle name="Header2 5 4 18 6" xfId="6278"/>
    <cellStyle name="Header2 5 4 18 7" xfId="6289"/>
    <cellStyle name="Header2 5 4 19" xfId="6640"/>
    <cellStyle name="Header2 5 4 19 2" xfId="5475"/>
    <cellStyle name="Header2 5 4 19 3" xfId="8049"/>
    <cellStyle name="Header2 5 4 19 4" xfId="5743"/>
    <cellStyle name="Header2 5 4 19 5" xfId="5642"/>
    <cellStyle name="Header2 5 4 19 6" xfId="14133"/>
    <cellStyle name="Header2 5 4 19 7" xfId="10561"/>
    <cellStyle name="Header2 5 4 2" xfId="9307"/>
    <cellStyle name="Header2 5 4 2 2" xfId="11912"/>
    <cellStyle name="Header2 5 4 2 3" xfId="5718"/>
    <cellStyle name="Header2 5 4 2 4" xfId="13007"/>
    <cellStyle name="Header2 5 4 2 5" xfId="14395"/>
    <cellStyle name="Header2 5 4 2 6" xfId="15665"/>
    <cellStyle name="Header2 5 4 2 7" xfId="8020"/>
    <cellStyle name="Header2 5 4 2 8" xfId="20664"/>
    <cellStyle name="Header2 5 4 20" xfId="8862"/>
    <cellStyle name="Header2 5 4 20 2" xfId="11480"/>
    <cellStyle name="Header2 5 4 20 3" xfId="8665"/>
    <cellStyle name="Header2 5 4 20 4" xfId="12923"/>
    <cellStyle name="Header2 5 4 20 5" xfId="6823"/>
    <cellStyle name="Header2 5 4 20 6" xfId="15958"/>
    <cellStyle name="Header2 5 4 20 7" xfId="7553"/>
    <cellStyle name="Header2 5 4 21" xfId="9210"/>
    <cellStyle name="Header2 5 4 21 2" xfId="11816"/>
    <cellStyle name="Header2 5 4 21 3" xfId="7895"/>
    <cellStyle name="Header2 5 4 21 4" xfId="7746"/>
    <cellStyle name="Header2 5 4 21 5" xfId="7610"/>
    <cellStyle name="Header2 5 4 21 6" xfId="15703"/>
    <cellStyle name="Header2 5 4 21 7" xfId="17007"/>
    <cellStyle name="Header2 5 4 22" xfId="9187"/>
    <cellStyle name="Header2 5 4 22 2" xfId="11795"/>
    <cellStyle name="Header2 5 4 22 3" xfId="7806"/>
    <cellStyle name="Header2 5 4 22 4" xfId="13024"/>
    <cellStyle name="Header2 5 4 22 5" xfId="14408"/>
    <cellStyle name="Header2 5 4 22 6" xfId="10437"/>
    <cellStyle name="Header2 5 4 22 7" xfId="8059"/>
    <cellStyle name="Header2 5 4 23" xfId="6583"/>
    <cellStyle name="Header2 5 4 23 2" xfId="8372"/>
    <cellStyle name="Header2 5 4 23 3" xfId="10984"/>
    <cellStyle name="Header2 5 4 23 4" xfId="5429"/>
    <cellStyle name="Header2 5 4 23 5" xfId="6370"/>
    <cellStyle name="Header2 5 4 23 6" xfId="11397"/>
    <cellStyle name="Header2 5 4 23 7" xfId="6233"/>
    <cellStyle name="Header2 5 4 24" xfId="8902"/>
    <cellStyle name="Header2 5 4 24 2" xfId="11519"/>
    <cellStyle name="Header2 5 4 24 3" xfId="10606"/>
    <cellStyle name="Header2 5 4 24 4" xfId="6200"/>
    <cellStyle name="Header2 5 4 24 5" xfId="5310"/>
    <cellStyle name="Header2 5 4 24 6" xfId="5725"/>
    <cellStyle name="Header2 5 4 24 7" xfId="12951"/>
    <cellStyle name="Header2 5 4 25" xfId="8987"/>
    <cellStyle name="Header2 5 4 25 2" xfId="11603"/>
    <cellStyle name="Header2 5 4 25 3" xfId="5812"/>
    <cellStyle name="Header2 5 4 25 4" xfId="6150"/>
    <cellStyle name="Header2 5 4 25 5" xfId="3321"/>
    <cellStyle name="Header2 5 4 25 6" xfId="15992"/>
    <cellStyle name="Header2 5 4 25 7" xfId="5953"/>
    <cellStyle name="Header2 5 4 26" xfId="9859"/>
    <cellStyle name="Header2 5 4 26 2" xfId="12463"/>
    <cellStyle name="Header2 5 4 26 3" xfId="13897"/>
    <cellStyle name="Header2 5 4 26 4" xfId="15233"/>
    <cellStyle name="Header2 5 4 26 5" xfId="16494"/>
    <cellStyle name="Header2 5 4 26 6" xfId="17698"/>
    <cellStyle name="Header2 5 4 26 7" xfId="18636"/>
    <cellStyle name="Header2 5 4 27" xfId="9285"/>
    <cellStyle name="Header2 5 4 27 2" xfId="11890"/>
    <cellStyle name="Header2 5 4 27 3" xfId="7954"/>
    <cellStyle name="Header2 5 4 27 4" xfId="12938"/>
    <cellStyle name="Header2 5 4 27 5" xfId="14337"/>
    <cellStyle name="Header2 5 4 27 6" xfId="15667"/>
    <cellStyle name="Header2 5 4 27 7" xfId="12906"/>
    <cellStyle name="Header2 5 4 28" xfId="9067"/>
    <cellStyle name="Header2 5 4 28 2" xfId="11681"/>
    <cellStyle name="Header2 5 4 28 3" xfId="5750"/>
    <cellStyle name="Header2 5 4 28 4" xfId="7729"/>
    <cellStyle name="Header2 5 4 28 5" xfId="5370"/>
    <cellStyle name="Header2 5 4 28 6" xfId="15838"/>
    <cellStyle name="Header2 5 4 28 7" xfId="15997"/>
    <cellStyle name="Header2 5 4 29" xfId="8867"/>
    <cellStyle name="Header2 5 4 29 2" xfId="11485"/>
    <cellStyle name="Header2 5 4 29 3" xfId="5539"/>
    <cellStyle name="Header2 5 4 29 4" xfId="12704"/>
    <cellStyle name="Header2 5 4 29 5" xfId="14892"/>
    <cellStyle name="Header2 5 4 29 6" xfId="13068"/>
    <cellStyle name="Header2 5 4 29 7" xfId="17352"/>
    <cellStyle name="Header2 5 4 3" xfId="9233"/>
    <cellStyle name="Header2 5 4 3 2" xfId="11838"/>
    <cellStyle name="Header2 5 4 3 3" xfId="7907"/>
    <cellStyle name="Header2 5 4 3 4" xfId="13258"/>
    <cellStyle name="Header2 5 4 3 5" xfId="14612"/>
    <cellStyle name="Header2 5 4 3 6" xfId="15821"/>
    <cellStyle name="Header2 5 4 3 7" xfId="16855"/>
    <cellStyle name="Header2 5 4 3 8" xfId="20751"/>
    <cellStyle name="Header2 5 4 30" xfId="9977"/>
    <cellStyle name="Header2 5 4 30 2" xfId="12581"/>
    <cellStyle name="Header2 5 4 30 3" xfId="14015"/>
    <cellStyle name="Header2 5 4 30 4" xfId="15351"/>
    <cellStyle name="Header2 5 4 30 5" xfId="16612"/>
    <cellStyle name="Header2 5 4 30 6" xfId="17816"/>
    <cellStyle name="Header2 5 4 30 7" xfId="18754"/>
    <cellStyle name="Header2 5 4 31" xfId="10174"/>
    <cellStyle name="Header2 5 4 31 2" xfId="12734"/>
    <cellStyle name="Header2 5 4 31 3" xfId="14149"/>
    <cellStyle name="Header2 5 4 31 4" xfId="15479"/>
    <cellStyle name="Header2 5 4 31 5" xfId="16731"/>
    <cellStyle name="Header2 5 4 31 6" xfId="17919"/>
    <cellStyle name="Header2 5 4 31 7" xfId="18851"/>
    <cellStyle name="Header2 5 4 32" xfId="10253"/>
    <cellStyle name="Header2 5 4 32 2" xfId="12794"/>
    <cellStyle name="Header2 5 4 32 3" xfId="14205"/>
    <cellStyle name="Header2 5 4 32 4" xfId="15536"/>
    <cellStyle name="Header2 5 4 32 5" xfId="16781"/>
    <cellStyle name="Header2 5 4 32 6" xfId="17965"/>
    <cellStyle name="Header2 5 4 32 7" xfId="18896"/>
    <cellStyle name="Header2 5 4 33" xfId="10284"/>
    <cellStyle name="Header2 5 4 33 2" xfId="12825"/>
    <cellStyle name="Header2 5 4 33 3" xfId="14236"/>
    <cellStyle name="Header2 5 4 33 4" xfId="15567"/>
    <cellStyle name="Header2 5 4 33 5" xfId="16812"/>
    <cellStyle name="Header2 5 4 33 6" xfId="17996"/>
    <cellStyle name="Header2 5 4 33 7" xfId="18927"/>
    <cellStyle name="Header2 5 4 34" xfId="11202"/>
    <cellStyle name="Header2 5 4 34 2" xfId="13543"/>
    <cellStyle name="Header2 5 4 34 3" xfId="14874"/>
    <cellStyle name="Header2 5 4 34 4" xfId="16124"/>
    <cellStyle name="Header2 5 4 34 5" xfId="17336"/>
    <cellStyle name="Header2 5 4 34 6" xfId="18276"/>
    <cellStyle name="Header2 5 4 34 7" xfId="19092"/>
    <cellStyle name="Header2 5 4 35" xfId="11282"/>
    <cellStyle name="Header2 5 4 35 2" xfId="13607"/>
    <cellStyle name="Header2 5 4 35 3" xfId="14931"/>
    <cellStyle name="Header2 5 4 35 4" xfId="16180"/>
    <cellStyle name="Header2 5 4 35 5" xfId="17390"/>
    <cellStyle name="Header2 5 4 35 6" xfId="18322"/>
    <cellStyle name="Header2 5 4 35 7" xfId="19139"/>
    <cellStyle name="Header2 5 4 36" xfId="11073"/>
    <cellStyle name="Header2 5 4 36 2" xfId="13442"/>
    <cellStyle name="Header2 5 4 36 3" xfId="14786"/>
    <cellStyle name="Header2 5 4 36 4" xfId="16047"/>
    <cellStyle name="Header2 5 4 36 5" xfId="17264"/>
    <cellStyle name="Header2 5 4 36 6" xfId="18214"/>
    <cellStyle name="Header2 5 4 36 7" xfId="19028"/>
    <cellStyle name="Header2 5 4 37" xfId="11043"/>
    <cellStyle name="Header2 5 4 37 2" xfId="13420"/>
    <cellStyle name="Header2 5 4 37 3" xfId="14764"/>
    <cellStyle name="Header2 5 4 37 4" xfId="16025"/>
    <cellStyle name="Header2 5 4 37 5" xfId="17247"/>
    <cellStyle name="Header2 5 4 37 6" xfId="18201"/>
    <cellStyle name="Header2 5 4 37 7" xfId="19015"/>
    <cellStyle name="Header2 5 4 38" xfId="20414"/>
    <cellStyle name="Header2 5 4 4" xfId="8955"/>
    <cellStyle name="Header2 5 4 4 2" xfId="11572"/>
    <cellStyle name="Header2 5 4 4 3" xfId="8207"/>
    <cellStyle name="Header2 5 4 4 4" xfId="10549"/>
    <cellStyle name="Header2 5 4 4 5" xfId="6086"/>
    <cellStyle name="Header2 5 4 4 6" xfId="5128"/>
    <cellStyle name="Header2 5 4 4 7" xfId="13426"/>
    <cellStyle name="Header2 5 4 4 8" xfId="20529"/>
    <cellStyle name="Header2 5 4 5" xfId="9406"/>
    <cellStyle name="Header2 5 4 5 2" xfId="12010"/>
    <cellStyle name="Header2 5 4 5 3" xfId="5617"/>
    <cellStyle name="Header2 5 4 5 4" xfId="8098"/>
    <cellStyle name="Header2 5 4 5 5" xfId="8654"/>
    <cellStyle name="Header2 5 4 5 6" xfId="6471"/>
    <cellStyle name="Header2 5 4 5 7" xfId="10559"/>
    <cellStyle name="Header2 5 4 6" xfId="9040"/>
    <cellStyle name="Header2 5 4 6 2" xfId="11656"/>
    <cellStyle name="Header2 5 4 6 3" xfId="5259"/>
    <cellStyle name="Header2 5 4 6 4" xfId="11352"/>
    <cellStyle name="Header2 5 4 6 5" xfId="14623"/>
    <cellStyle name="Header2 5 4 6 6" xfId="15912"/>
    <cellStyle name="Header2 5 4 6 7" xfId="17171"/>
    <cellStyle name="Header2 5 4 7" xfId="8970"/>
    <cellStyle name="Header2 5 4 7 2" xfId="11587"/>
    <cellStyle name="Header2 5 4 7 3" xfId="8221"/>
    <cellStyle name="Header2 5 4 7 4" xfId="6165"/>
    <cellStyle name="Header2 5 4 7 5" xfId="5511"/>
    <cellStyle name="Header2 5 4 7 6" xfId="7999"/>
    <cellStyle name="Header2 5 4 7 7" xfId="7161"/>
    <cellStyle name="Header2 5 4 8" xfId="8876"/>
    <cellStyle name="Header2 5 4 8 2" xfId="11493"/>
    <cellStyle name="Header2 5 4 8 3" xfId="8511"/>
    <cellStyle name="Header2 5 4 8 4" xfId="6333"/>
    <cellStyle name="Header2 5 4 8 5" xfId="5825"/>
    <cellStyle name="Header2 5 4 8 6" xfId="15403"/>
    <cellStyle name="Header2 5 4 8 7" xfId="5087"/>
    <cellStyle name="Header2 5 4 9" xfId="9226"/>
    <cellStyle name="Header2 5 4 9 2" xfId="11831"/>
    <cellStyle name="Header2 5 4 9 3" xfId="7802"/>
    <cellStyle name="Header2 5 4 9 4" xfId="13179"/>
    <cellStyle name="Header2 5 4 9 5" xfId="14541"/>
    <cellStyle name="Header2 5 4 9 6" xfId="15659"/>
    <cellStyle name="Header2 5 4 9 7" xfId="17056"/>
    <cellStyle name="Header2 6" xfId="969"/>
    <cellStyle name="Header2 6 2" xfId="8748"/>
    <cellStyle name="Header2 6 2 2" xfId="8835"/>
    <cellStyle name="Header2 6 2 2 10" xfId="9586"/>
    <cellStyle name="Header2 6 2 2 10 2" xfId="12190"/>
    <cellStyle name="Header2 6 2 2 10 3" xfId="6440"/>
    <cellStyle name="Header2 6 2 2 10 4" xfId="8641"/>
    <cellStyle name="Header2 6 2 2 10 5" xfId="14445"/>
    <cellStyle name="Header2 6 2 2 10 6" xfId="14412"/>
    <cellStyle name="Header2 6 2 2 10 7" xfId="16914"/>
    <cellStyle name="Header2 6 2 2 11" xfId="9269"/>
    <cellStyle name="Header2 6 2 2 11 2" xfId="11874"/>
    <cellStyle name="Header2 6 2 2 11 3" xfId="7933"/>
    <cellStyle name="Header2 6 2 2 11 4" xfId="12922"/>
    <cellStyle name="Header2 6 2 2 11 5" xfId="14327"/>
    <cellStyle name="Header2 6 2 2 11 6" xfId="15920"/>
    <cellStyle name="Header2 6 2 2 11 7" xfId="14665"/>
    <cellStyle name="Header2 6 2 2 12" xfId="9622"/>
    <cellStyle name="Header2 6 2 2 12 2" xfId="12226"/>
    <cellStyle name="Header2 6 2 2 12 3" xfId="5936"/>
    <cellStyle name="Header2 6 2 2 12 4" xfId="14996"/>
    <cellStyle name="Header2 6 2 2 12 5" xfId="16257"/>
    <cellStyle name="Header2 6 2 2 12 6" xfId="17461"/>
    <cellStyle name="Header2 6 2 2 12 7" xfId="18399"/>
    <cellStyle name="Header2 6 2 2 13" xfId="9645"/>
    <cellStyle name="Header2 6 2 2 13 2" xfId="12249"/>
    <cellStyle name="Header2 6 2 2 13 3" xfId="13683"/>
    <cellStyle name="Header2 6 2 2 13 4" xfId="15019"/>
    <cellStyle name="Header2 6 2 2 13 5" xfId="16280"/>
    <cellStyle name="Header2 6 2 2 13 6" xfId="17484"/>
    <cellStyle name="Header2 6 2 2 13 7" xfId="18422"/>
    <cellStyle name="Header2 6 2 2 14" xfId="6647"/>
    <cellStyle name="Header2 6 2 2 14 2" xfId="7354"/>
    <cellStyle name="Header2 6 2 2 14 3" xfId="8524"/>
    <cellStyle name="Header2 6 2 2 14 4" xfId="8542"/>
    <cellStyle name="Header2 6 2 2 14 5" xfId="8141"/>
    <cellStyle name="Header2 6 2 2 14 6" xfId="5468"/>
    <cellStyle name="Header2 6 2 2 14 7" xfId="6280"/>
    <cellStyle name="Header2 6 2 2 15" xfId="9671"/>
    <cellStyle name="Header2 6 2 2 15 2" xfId="12275"/>
    <cellStyle name="Header2 6 2 2 15 3" xfId="13709"/>
    <cellStyle name="Header2 6 2 2 15 4" xfId="15045"/>
    <cellStyle name="Header2 6 2 2 15 5" xfId="16306"/>
    <cellStyle name="Header2 6 2 2 15 6" xfId="17510"/>
    <cellStyle name="Header2 6 2 2 15 7" xfId="18448"/>
    <cellStyle name="Header2 6 2 2 16" xfId="9698"/>
    <cellStyle name="Header2 6 2 2 16 2" xfId="12302"/>
    <cellStyle name="Header2 6 2 2 16 3" xfId="13736"/>
    <cellStyle name="Header2 6 2 2 16 4" xfId="15072"/>
    <cellStyle name="Header2 6 2 2 16 5" xfId="16333"/>
    <cellStyle name="Header2 6 2 2 16 6" xfId="17537"/>
    <cellStyle name="Header2 6 2 2 16 7" xfId="18475"/>
    <cellStyle name="Header2 6 2 2 17" xfId="9728"/>
    <cellStyle name="Header2 6 2 2 17 2" xfId="12332"/>
    <cellStyle name="Header2 6 2 2 17 3" xfId="13766"/>
    <cellStyle name="Header2 6 2 2 17 4" xfId="15102"/>
    <cellStyle name="Header2 6 2 2 17 5" xfId="16363"/>
    <cellStyle name="Header2 6 2 2 17 6" xfId="17567"/>
    <cellStyle name="Header2 6 2 2 17 7" xfId="18505"/>
    <cellStyle name="Header2 6 2 2 18" xfId="9751"/>
    <cellStyle name="Header2 6 2 2 18 2" xfId="12355"/>
    <cellStyle name="Header2 6 2 2 18 3" xfId="13789"/>
    <cellStyle name="Header2 6 2 2 18 4" xfId="15125"/>
    <cellStyle name="Header2 6 2 2 18 5" xfId="16386"/>
    <cellStyle name="Header2 6 2 2 18 6" xfId="17590"/>
    <cellStyle name="Header2 6 2 2 18 7" xfId="18528"/>
    <cellStyle name="Header2 6 2 2 19" xfId="9769"/>
    <cellStyle name="Header2 6 2 2 19 2" xfId="12373"/>
    <cellStyle name="Header2 6 2 2 19 3" xfId="13807"/>
    <cellStyle name="Header2 6 2 2 19 4" xfId="15143"/>
    <cellStyle name="Header2 6 2 2 19 5" xfId="16404"/>
    <cellStyle name="Header2 6 2 2 19 6" xfId="17608"/>
    <cellStyle name="Header2 6 2 2 19 7" xfId="18546"/>
    <cellStyle name="Header2 6 2 2 2" xfId="9340"/>
    <cellStyle name="Header2 6 2 2 2 2" xfId="11945"/>
    <cellStyle name="Header2 6 2 2 2 3" xfId="8603"/>
    <cellStyle name="Header2 6 2 2 2 4" xfId="10390"/>
    <cellStyle name="Header2 6 2 2 2 5" xfId="8086"/>
    <cellStyle name="Header2 6 2 2 2 6" xfId="7032"/>
    <cellStyle name="Header2 6 2 2 2 7" xfId="6095"/>
    <cellStyle name="Header2 6 2 2 2 8" xfId="20686"/>
    <cellStyle name="Header2 6 2 2 20" xfId="9790"/>
    <cellStyle name="Header2 6 2 2 20 2" xfId="12394"/>
    <cellStyle name="Header2 6 2 2 20 3" xfId="13828"/>
    <cellStyle name="Header2 6 2 2 20 4" xfId="15164"/>
    <cellStyle name="Header2 6 2 2 20 5" xfId="16425"/>
    <cellStyle name="Header2 6 2 2 20 6" xfId="17629"/>
    <cellStyle name="Header2 6 2 2 20 7" xfId="18567"/>
    <cellStyle name="Header2 6 2 2 21" xfId="9815"/>
    <cellStyle name="Header2 6 2 2 21 2" xfId="12419"/>
    <cellStyle name="Header2 6 2 2 21 3" xfId="13853"/>
    <cellStyle name="Header2 6 2 2 21 4" xfId="15189"/>
    <cellStyle name="Header2 6 2 2 21 5" xfId="16450"/>
    <cellStyle name="Header2 6 2 2 21 6" xfId="17654"/>
    <cellStyle name="Header2 6 2 2 21 7" xfId="18592"/>
    <cellStyle name="Header2 6 2 2 22" xfId="9837"/>
    <cellStyle name="Header2 6 2 2 22 2" xfId="12441"/>
    <cellStyle name="Header2 6 2 2 22 3" xfId="13875"/>
    <cellStyle name="Header2 6 2 2 22 4" xfId="15211"/>
    <cellStyle name="Header2 6 2 2 22 5" xfId="16472"/>
    <cellStyle name="Header2 6 2 2 22 6" xfId="17676"/>
    <cellStyle name="Header2 6 2 2 22 7" xfId="18614"/>
    <cellStyle name="Header2 6 2 2 23" xfId="9855"/>
    <cellStyle name="Header2 6 2 2 23 2" xfId="12459"/>
    <cellStyle name="Header2 6 2 2 23 3" xfId="13893"/>
    <cellStyle name="Header2 6 2 2 23 4" xfId="15229"/>
    <cellStyle name="Header2 6 2 2 23 5" xfId="16490"/>
    <cellStyle name="Header2 6 2 2 23 6" xfId="17694"/>
    <cellStyle name="Header2 6 2 2 23 7" xfId="18632"/>
    <cellStyle name="Header2 6 2 2 24" xfId="9863"/>
    <cellStyle name="Header2 6 2 2 24 2" xfId="12467"/>
    <cellStyle name="Header2 6 2 2 24 3" xfId="13901"/>
    <cellStyle name="Header2 6 2 2 24 4" xfId="15237"/>
    <cellStyle name="Header2 6 2 2 24 5" xfId="16498"/>
    <cellStyle name="Header2 6 2 2 24 6" xfId="17702"/>
    <cellStyle name="Header2 6 2 2 24 7" xfId="18640"/>
    <cellStyle name="Header2 6 2 2 25" xfId="9886"/>
    <cellStyle name="Header2 6 2 2 25 2" xfId="12490"/>
    <cellStyle name="Header2 6 2 2 25 3" xfId="13924"/>
    <cellStyle name="Header2 6 2 2 25 4" xfId="15260"/>
    <cellStyle name="Header2 6 2 2 25 5" xfId="16521"/>
    <cellStyle name="Header2 6 2 2 25 6" xfId="17725"/>
    <cellStyle name="Header2 6 2 2 25 7" xfId="18663"/>
    <cellStyle name="Header2 6 2 2 26" xfId="9910"/>
    <cellStyle name="Header2 6 2 2 26 2" xfId="12514"/>
    <cellStyle name="Header2 6 2 2 26 3" xfId="13948"/>
    <cellStyle name="Header2 6 2 2 26 4" xfId="15284"/>
    <cellStyle name="Header2 6 2 2 26 5" xfId="16545"/>
    <cellStyle name="Header2 6 2 2 26 6" xfId="17749"/>
    <cellStyle name="Header2 6 2 2 26 7" xfId="18687"/>
    <cellStyle name="Header2 6 2 2 27" xfId="9931"/>
    <cellStyle name="Header2 6 2 2 27 2" xfId="12535"/>
    <cellStyle name="Header2 6 2 2 27 3" xfId="13969"/>
    <cellStyle name="Header2 6 2 2 27 4" xfId="15305"/>
    <cellStyle name="Header2 6 2 2 27 5" xfId="16566"/>
    <cellStyle name="Header2 6 2 2 27 6" xfId="17770"/>
    <cellStyle name="Header2 6 2 2 27 7" xfId="18708"/>
    <cellStyle name="Header2 6 2 2 28" xfId="9951"/>
    <cellStyle name="Header2 6 2 2 28 2" xfId="12555"/>
    <cellStyle name="Header2 6 2 2 28 3" xfId="13989"/>
    <cellStyle name="Header2 6 2 2 28 4" xfId="15325"/>
    <cellStyle name="Header2 6 2 2 28 5" xfId="16586"/>
    <cellStyle name="Header2 6 2 2 28 6" xfId="17790"/>
    <cellStyle name="Header2 6 2 2 28 7" xfId="18728"/>
    <cellStyle name="Header2 6 2 2 29" xfId="9971"/>
    <cellStyle name="Header2 6 2 2 29 2" xfId="12575"/>
    <cellStyle name="Header2 6 2 2 29 3" xfId="14009"/>
    <cellStyle name="Header2 6 2 2 29 4" xfId="15345"/>
    <cellStyle name="Header2 6 2 2 29 5" xfId="16606"/>
    <cellStyle name="Header2 6 2 2 29 6" xfId="17810"/>
    <cellStyle name="Header2 6 2 2 29 7" xfId="18748"/>
    <cellStyle name="Header2 6 2 2 3" xfId="9363"/>
    <cellStyle name="Header2 6 2 2 3 2" xfId="11968"/>
    <cellStyle name="Header2 6 2 2 3 3" xfId="5250"/>
    <cellStyle name="Header2 6 2 2 3 4" xfId="13269"/>
    <cellStyle name="Header2 6 2 2 3 5" xfId="10475"/>
    <cellStyle name="Header2 6 2 2 3 6" xfId="7021"/>
    <cellStyle name="Header2 6 2 2 3 7" xfId="7900"/>
    <cellStyle name="Header2 6 2 2 3 8" xfId="20768"/>
    <cellStyle name="Header2 6 2 2 30" xfId="10002"/>
    <cellStyle name="Header2 6 2 2 30 2" xfId="12606"/>
    <cellStyle name="Header2 6 2 2 30 3" xfId="14040"/>
    <cellStyle name="Header2 6 2 2 30 4" xfId="15376"/>
    <cellStyle name="Header2 6 2 2 30 5" xfId="16637"/>
    <cellStyle name="Header2 6 2 2 30 6" xfId="17841"/>
    <cellStyle name="Header2 6 2 2 30 7" xfId="18779"/>
    <cellStyle name="Header2 6 2 2 31" xfId="10237"/>
    <cellStyle name="Header2 6 2 2 31 2" xfId="12778"/>
    <cellStyle name="Header2 6 2 2 31 3" xfId="14189"/>
    <cellStyle name="Header2 6 2 2 31 4" xfId="15520"/>
    <cellStyle name="Header2 6 2 2 31 5" xfId="16765"/>
    <cellStyle name="Header2 6 2 2 31 6" xfId="17949"/>
    <cellStyle name="Header2 6 2 2 31 7" xfId="18880"/>
    <cellStyle name="Header2 6 2 2 32" xfId="10278"/>
    <cellStyle name="Header2 6 2 2 32 2" xfId="12819"/>
    <cellStyle name="Header2 6 2 2 32 3" xfId="14230"/>
    <cellStyle name="Header2 6 2 2 32 4" xfId="15561"/>
    <cellStyle name="Header2 6 2 2 32 5" xfId="16806"/>
    <cellStyle name="Header2 6 2 2 32 6" xfId="17990"/>
    <cellStyle name="Header2 6 2 2 32 7" xfId="18921"/>
    <cellStyle name="Header2 6 2 2 33" xfId="10309"/>
    <cellStyle name="Header2 6 2 2 33 2" xfId="12850"/>
    <cellStyle name="Header2 6 2 2 33 3" xfId="14261"/>
    <cellStyle name="Header2 6 2 2 33 4" xfId="15592"/>
    <cellStyle name="Header2 6 2 2 33 5" xfId="16837"/>
    <cellStyle name="Header2 6 2 2 33 6" xfId="18021"/>
    <cellStyle name="Header2 6 2 2 33 7" xfId="18952"/>
    <cellStyle name="Header2 6 2 2 34" xfId="11265"/>
    <cellStyle name="Header2 6 2 2 34 2" xfId="13590"/>
    <cellStyle name="Header2 6 2 2 34 3" xfId="14914"/>
    <cellStyle name="Header2 6 2 2 34 4" xfId="16163"/>
    <cellStyle name="Header2 6 2 2 34 5" xfId="17373"/>
    <cellStyle name="Header2 6 2 2 34 6" xfId="18305"/>
    <cellStyle name="Header2 6 2 2 34 7" xfId="19122"/>
    <cellStyle name="Header2 6 2 2 35" xfId="11307"/>
    <cellStyle name="Header2 6 2 2 35 2" xfId="13632"/>
    <cellStyle name="Header2 6 2 2 35 3" xfId="14956"/>
    <cellStyle name="Header2 6 2 2 35 4" xfId="16205"/>
    <cellStyle name="Header2 6 2 2 35 5" xfId="17415"/>
    <cellStyle name="Header2 6 2 2 35 6" xfId="18347"/>
    <cellStyle name="Header2 6 2 2 35 7" xfId="19164"/>
    <cellStyle name="Header2 6 2 2 36" xfId="11323"/>
    <cellStyle name="Header2 6 2 2 36 2" xfId="13648"/>
    <cellStyle name="Header2 6 2 2 36 3" xfId="14972"/>
    <cellStyle name="Header2 6 2 2 36 4" xfId="16221"/>
    <cellStyle name="Header2 6 2 2 36 5" xfId="17431"/>
    <cellStyle name="Header2 6 2 2 36 6" xfId="18363"/>
    <cellStyle name="Header2 6 2 2 36 7" xfId="19180"/>
    <cellStyle name="Header2 6 2 2 37" xfId="11333"/>
    <cellStyle name="Header2 6 2 2 37 2" xfId="13658"/>
    <cellStyle name="Header2 6 2 2 37 3" xfId="14982"/>
    <cellStyle name="Header2 6 2 2 37 4" xfId="16231"/>
    <cellStyle name="Header2 6 2 2 37 5" xfId="17441"/>
    <cellStyle name="Header2 6 2 2 37 6" xfId="18373"/>
    <cellStyle name="Header2 6 2 2 37 7" xfId="19190"/>
    <cellStyle name="Header2 6 2 2 38" xfId="20444"/>
    <cellStyle name="Header2 6 2 2 4" xfId="9373"/>
    <cellStyle name="Header2 6 2 2 4 2" xfId="11978"/>
    <cellStyle name="Header2 6 2 2 4 3" xfId="7663"/>
    <cellStyle name="Header2 6 2 2 4 4" xfId="7147"/>
    <cellStyle name="Header2 6 2 2 4 5" xfId="14738"/>
    <cellStyle name="Header2 6 2 2 4 6" xfId="5374"/>
    <cellStyle name="Header2 6 2 2 4 7" xfId="8664"/>
    <cellStyle name="Header2 6 2 2 4 8" xfId="20532"/>
    <cellStyle name="Header2 6 2 2 5" xfId="9441"/>
    <cellStyle name="Header2 6 2 2 5 2" xfId="12045"/>
    <cellStyle name="Header2 6 2 2 5 3" xfId="5965"/>
    <cellStyle name="Header2 6 2 2 5 4" xfId="10604"/>
    <cellStyle name="Header2 6 2 2 5 5" xfId="8401"/>
    <cellStyle name="Header2 6 2 2 5 6" xfId="12675"/>
    <cellStyle name="Header2 6 2 2 5 7" xfId="12891"/>
    <cellStyle name="Header2 6 2 2 6" xfId="9462"/>
    <cellStyle name="Header2 6 2 2 6 2" xfId="12066"/>
    <cellStyle name="Header2 6 2 2 6 3" xfId="5443"/>
    <cellStyle name="Header2 6 2 2 6 4" xfId="10599"/>
    <cellStyle name="Header2 6 2 2 6 5" xfId="14666"/>
    <cellStyle name="Header2 6 2 2 6 6" xfId="15938"/>
    <cellStyle name="Header2 6 2 2 6 7" xfId="17077"/>
    <cellStyle name="Header2 6 2 2 7" xfId="9488"/>
    <cellStyle name="Header2 6 2 2 7 2" xfId="12092"/>
    <cellStyle name="Header2 6 2 2 7 3" xfId="4829"/>
    <cellStyle name="Header2 6 2 2 7 4" xfId="7785"/>
    <cellStyle name="Header2 6 2 2 7 5" xfId="14647"/>
    <cellStyle name="Header2 6 2 2 7 6" xfId="15915"/>
    <cellStyle name="Header2 6 2 2 7 7" xfId="17106"/>
    <cellStyle name="Header2 6 2 2 8" xfId="9522"/>
    <cellStyle name="Header2 6 2 2 8 2" xfId="12126"/>
    <cellStyle name="Header2 6 2 2 8 3" xfId="5986"/>
    <cellStyle name="Header2 6 2 2 8 4" xfId="12993"/>
    <cellStyle name="Header2 6 2 2 8 5" xfId="14298"/>
    <cellStyle name="Header2 6 2 2 8 6" xfId="15785"/>
    <cellStyle name="Header2 6 2 2 8 7" xfId="17014"/>
    <cellStyle name="Header2 6 2 2 9" xfId="9553"/>
    <cellStyle name="Header2 6 2 2 9 2" xfId="12157"/>
    <cellStyle name="Header2 6 2 2 9 3" xfId="5322"/>
    <cellStyle name="Header2 6 2 2 9 4" xfId="6090"/>
    <cellStyle name="Header2 6 2 2 9 5" xfId="10480"/>
    <cellStyle name="Header2 6 2 2 9 6" xfId="16842"/>
    <cellStyle name="Header2 6 2 2 9 7" xfId="4694"/>
    <cellStyle name="Header2 6 2 3" xfId="11193"/>
    <cellStyle name="Header2 6 2 3 2" xfId="13535"/>
    <cellStyle name="Header2 6 2 3 3" xfId="14868"/>
    <cellStyle name="Header2 6 2 3 4" xfId="16118"/>
    <cellStyle name="Header2 6 2 3 5" xfId="17330"/>
    <cellStyle name="Header2 6 2 3 6" xfId="18270"/>
    <cellStyle name="Header2 6 2 3 7" xfId="19086"/>
    <cellStyle name="Header2 6 2 3 8" xfId="20643"/>
    <cellStyle name="Header2 6 2 4" xfId="20722"/>
    <cellStyle name="Header2 6 2 5" xfId="20346"/>
    <cellStyle name="Header2 6 3" xfId="8689"/>
    <cellStyle name="Header2 6 3 10" xfId="5221"/>
    <cellStyle name="Header2 6 3 11" xfId="13241"/>
    <cellStyle name="Header2 6 3 12" xfId="11346"/>
    <cellStyle name="Header2 6 3 13" xfId="16997"/>
    <cellStyle name="Header2 6 3 14" xfId="20296"/>
    <cellStyle name="Header2 6 3 2" xfId="9279"/>
    <cellStyle name="Header2 6 3 2 2" xfId="11884"/>
    <cellStyle name="Header2 6 3 2 2 2" xfId="20676"/>
    <cellStyle name="Header2 6 3 2 3" xfId="7953"/>
    <cellStyle name="Header2 6 3 2 3 2" xfId="20758"/>
    <cellStyle name="Header2 6 3 2 4" xfId="7748"/>
    <cellStyle name="Header2 6 3 2 4 2" xfId="20526"/>
    <cellStyle name="Header2 6 3 2 5" xfId="7612"/>
    <cellStyle name="Header2 6 3 2 6" xfId="12893"/>
    <cellStyle name="Header2 6 3 2 7" xfId="16904"/>
    <cellStyle name="Header2 6 3 2 8" xfId="20433"/>
    <cellStyle name="Header2 6 3 3" xfId="9029"/>
    <cellStyle name="Header2 6 3 3 2" xfId="11645"/>
    <cellStyle name="Header2 6 3 3 3" xfId="7676"/>
    <cellStyle name="Header2 6 3 3 4" xfId="6327"/>
    <cellStyle name="Header2 6 3 3 5" xfId="5305"/>
    <cellStyle name="Header2 6 3 3 6" xfId="15492"/>
    <cellStyle name="Header2 6 3 3 7" xfId="12701"/>
    <cellStyle name="Header2 6 3 3 8" xfId="20593"/>
    <cellStyle name="Header2 6 3 4" xfId="9002"/>
    <cellStyle name="Header2 6 3 4 2" xfId="11618"/>
    <cellStyle name="Header2 6 3 4 3" xfId="7651"/>
    <cellStyle name="Header2 6 3 4 4" xfId="13388"/>
    <cellStyle name="Header2 6 3 4 5" xfId="10884"/>
    <cellStyle name="Header2 6 3 4 6" xfId="7988"/>
    <cellStyle name="Header2 6 3 4 7" xfId="14453"/>
    <cellStyle name="Header2 6 3 4 8" xfId="20699"/>
    <cellStyle name="Header2 6 3 5" xfId="9616"/>
    <cellStyle name="Header2 6 3 5 2" xfId="12220"/>
    <cellStyle name="Header2 6 3 5 3" xfId="5717"/>
    <cellStyle name="Header2 6 3 5 4" xfId="14990"/>
    <cellStyle name="Header2 6 3 5 5" xfId="16251"/>
    <cellStyle name="Header2 6 3 5 6" xfId="17455"/>
    <cellStyle name="Header2 6 3 5 7" xfId="18393"/>
    <cellStyle name="Header2 6 3 6" xfId="8861"/>
    <cellStyle name="Header2 6 3 6 2" xfId="11479"/>
    <cellStyle name="Header2 6 3 6 3" xfId="8650"/>
    <cellStyle name="Header2 6 3 6 4" xfId="13479"/>
    <cellStyle name="Header2 6 3 6 5" xfId="10542"/>
    <cellStyle name="Header2 6 3 6 6" xfId="15455"/>
    <cellStyle name="Header2 6 3 6 7" xfId="13090"/>
    <cellStyle name="Header2 6 3 7" xfId="10119"/>
    <cellStyle name="Header2 6 3 7 2" xfId="12697"/>
    <cellStyle name="Header2 6 3 7 3" xfId="14115"/>
    <cellStyle name="Header2 6 3 7 4" xfId="15450"/>
    <cellStyle name="Header2 6 3 7 5" xfId="16705"/>
    <cellStyle name="Header2 6 3 7 6" xfId="17899"/>
    <cellStyle name="Header2 6 3 7 7" xfId="18830"/>
    <cellStyle name="Header2 6 3 8" xfId="11138"/>
    <cellStyle name="Header2 6 3 8 2" xfId="13496"/>
    <cellStyle name="Header2 6 3 8 3" xfId="14833"/>
    <cellStyle name="Header2 6 3 8 4" xfId="16088"/>
    <cellStyle name="Header2 6 3 8 5" xfId="17304"/>
    <cellStyle name="Header2 6 3 8 6" xfId="18247"/>
    <cellStyle name="Header2 6 3 8 7" xfId="19062"/>
    <cellStyle name="Header2 6 3 9" xfId="11382"/>
    <cellStyle name="Header2 6 4" xfId="8764"/>
    <cellStyle name="Header2 6 4 10" xfId="9559"/>
    <cellStyle name="Header2 6 4 10 2" xfId="12163"/>
    <cellStyle name="Header2 6 4 10 3" xfId="8339"/>
    <cellStyle name="Header2 6 4 10 4" xfId="14269"/>
    <cellStyle name="Header2 6 4 10 5" xfId="13035"/>
    <cellStyle name="Header2 6 4 10 6" xfId="7182"/>
    <cellStyle name="Header2 6 4 10 7" xfId="8783"/>
    <cellStyle name="Header2 6 4 11" xfId="6548"/>
    <cellStyle name="Header2 6 4 11 2" xfId="7429"/>
    <cellStyle name="Header2 6 4 11 3" xfId="8507"/>
    <cellStyle name="Header2 6 4 11 4" xfId="4890"/>
    <cellStyle name="Header2 6 4 11 5" xfId="7200"/>
    <cellStyle name="Header2 6 4 11 6" xfId="13199"/>
    <cellStyle name="Header2 6 4 11 7" xfId="14698"/>
    <cellStyle name="Header2 6 4 12" xfId="8877"/>
    <cellStyle name="Header2 6 4 12 2" xfId="11494"/>
    <cellStyle name="Header2 6 4 12 3" xfId="4945"/>
    <cellStyle name="Header2 6 4 12 4" xfId="12754"/>
    <cellStyle name="Header2 6 4 12 5" xfId="5025"/>
    <cellStyle name="Header2 6 4 12 6" xfId="15995"/>
    <cellStyle name="Header2 6 4 12 7" xfId="7567"/>
    <cellStyle name="Header2 6 4 13" xfId="9466"/>
    <cellStyle name="Header2 6 4 13 2" xfId="12070"/>
    <cellStyle name="Header2 6 4 13 3" xfId="5649"/>
    <cellStyle name="Header2 6 4 13 4" xfId="7575"/>
    <cellStyle name="Header2 6 4 13 5" xfId="6844"/>
    <cellStyle name="Header2 6 4 13 6" xfId="6995"/>
    <cellStyle name="Header2 6 4 13 7" xfId="6866"/>
    <cellStyle name="Header2 6 4 14" xfId="9111"/>
    <cellStyle name="Header2 6 4 14 2" xfId="11722"/>
    <cellStyle name="Header2 6 4 14 3" xfId="5576"/>
    <cellStyle name="Header2 6 4 14 4" xfId="8283"/>
    <cellStyle name="Header2 6 4 14 5" xfId="5813"/>
    <cellStyle name="Header2 6 4 14 6" xfId="7982"/>
    <cellStyle name="Header2 6 4 14 7" xfId="7784"/>
    <cellStyle name="Header2 6 4 15" xfId="8993"/>
    <cellStyle name="Header2 6 4 15 2" xfId="11609"/>
    <cellStyle name="Header2 6 4 15 3" xfId="4895"/>
    <cellStyle name="Header2 6 4 15 4" xfId="6145"/>
    <cellStyle name="Header2 6 4 15 5" xfId="5746"/>
    <cellStyle name="Header2 6 4 15 6" xfId="7990"/>
    <cellStyle name="Header2 6 4 15 7" xfId="6298"/>
    <cellStyle name="Header2 6 4 16" xfId="9403"/>
    <cellStyle name="Header2 6 4 16 2" xfId="12007"/>
    <cellStyle name="Header2 6 4 16 3" xfId="5939"/>
    <cellStyle name="Header2 6 4 16 4" xfId="10411"/>
    <cellStyle name="Header2 6 4 16 5" xfId="6839"/>
    <cellStyle name="Header2 6 4 16 6" xfId="6896"/>
    <cellStyle name="Header2 6 4 16 7" xfId="6863"/>
    <cellStyle name="Header2 6 4 17" xfId="9703"/>
    <cellStyle name="Header2 6 4 17 2" xfId="12307"/>
    <cellStyle name="Header2 6 4 17 3" xfId="13741"/>
    <cellStyle name="Header2 6 4 17 4" xfId="15077"/>
    <cellStyle name="Header2 6 4 17 5" xfId="16338"/>
    <cellStyle name="Header2 6 4 17 6" xfId="17542"/>
    <cellStyle name="Header2 6 4 17 7" xfId="18480"/>
    <cellStyle name="Header2 6 4 18" xfId="6515"/>
    <cellStyle name="Header2 6 4 18 2" xfId="7455"/>
    <cellStyle name="Header2 6 4 18 3" xfId="4882"/>
    <cellStyle name="Header2 6 4 18 4" xfId="10548"/>
    <cellStyle name="Header2 6 4 18 5" xfId="13048"/>
    <cellStyle name="Header2 6 4 18 6" xfId="8076"/>
    <cellStyle name="Header2 6 4 18 7" xfId="14710"/>
    <cellStyle name="Header2 6 4 19" xfId="9497"/>
    <cellStyle name="Header2 6 4 19 2" xfId="12101"/>
    <cellStyle name="Header2 6 4 19 3" xfId="7217"/>
    <cellStyle name="Header2 6 4 19 4" xfId="13204"/>
    <cellStyle name="Header2 6 4 19 5" xfId="14381"/>
    <cellStyle name="Header2 6 4 19 6" xfId="15789"/>
    <cellStyle name="Header2 6 4 19 7" xfId="17017"/>
    <cellStyle name="Header2 6 4 2" xfId="9306"/>
    <cellStyle name="Header2 6 4 2 2" xfId="11911"/>
    <cellStyle name="Header2 6 4 2 3" xfId="4776"/>
    <cellStyle name="Header2 6 4 2 4" xfId="12865"/>
    <cellStyle name="Header2 6 4 2 5" xfId="14277"/>
    <cellStyle name="Header2 6 4 2 6" xfId="15730"/>
    <cellStyle name="Header2 6 4 2 7" xfId="16854"/>
    <cellStyle name="Header2 6 4 2 8" xfId="20663"/>
    <cellStyle name="Header2 6 4 20" xfId="9601"/>
    <cellStyle name="Header2 6 4 20 2" xfId="12205"/>
    <cellStyle name="Header2 6 4 20 3" xfId="7068"/>
    <cellStyle name="Header2 6 4 20 4" xfId="5483"/>
    <cellStyle name="Header2 6 4 20 5" xfId="16236"/>
    <cellStyle name="Header2 6 4 20 6" xfId="15973"/>
    <cellStyle name="Header2 6 4 20 7" xfId="18378"/>
    <cellStyle name="Header2 6 4 21" xfId="9164"/>
    <cellStyle name="Header2 6 4 21 2" xfId="11772"/>
    <cellStyle name="Header2 6 4 21 3" xfId="7114"/>
    <cellStyle name="Header2 6 4 21 4" xfId="7578"/>
    <cellStyle name="Header2 6 4 21 5" xfId="10995"/>
    <cellStyle name="Header2 6 4 21 6" xfId="5830"/>
    <cellStyle name="Header2 6 4 21 7" xfId="17213"/>
    <cellStyle name="Header2 6 4 22" xfId="8944"/>
    <cellStyle name="Header2 6 4 22 2" xfId="11561"/>
    <cellStyle name="Header2 6 4 22 3" xfId="8196"/>
    <cellStyle name="Header2 6 4 22 4" xfId="8296"/>
    <cellStyle name="Header2 6 4 22 5" xfId="5583"/>
    <cellStyle name="Header2 6 4 22 6" xfId="5946"/>
    <cellStyle name="Header2 6 4 22 7" xfId="5937"/>
    <cellStyle name="Header2 6 4 23" xfId="8940"/>
    <cellStyle name="Header2 6 4 23 2" xfId="11557"/>
    <cellStyle name="Header2 6 4 23 3" xfId="8192"/>
    <cellStyle name="Header2 6 4 23 4" xfId="6178"/>
    <cellStyle name="Header2 6 4 23 5" xfId="5208"/>
    <cellStyle name="Header2 6 4 23 6" xfId="6997"/>
    <cellStyle name="Header2 6 4 23 7" xfId="6345"/>
    <cellStyle name="Header2 6 4 24" xfId="8870"/>
    <cellStyle name="Header2 6 4 24 2" xfId="11488"/>
    <cellStyle name="Header2 6 4 24 3" xfId="8581"/>
    <cellStyle name="Header2 6 4 24 4" xfId="13503"/>
    <cellStyle name="Header2 6 4 24 5" xfId="12771"/>
    <cellStyle name="Header2 6 4 24 6" xfId="15512"/>
    <cellStyle name="Header2 6 4 24 7" xfId="6285"/>
    <cellStyle name="Header2 6 4 25" xfId="9744"/>
    <cellStyle name="Header2 6 4 25 2" xfId="12348"/>
    <cellStyle name="Header2 6 4 25 3" xfId="13782"/>
    <cellStyle name="Header2 6 4 25 4" xfId="15118"/>
    <cellStyle name="Header2 6 4 25 5" xfId="16379"/>
    <cellStyle name="Header2 6 4 25 6" xfId="17583"/>
    <cellStyle name="Header2 6 4 25 7" xfId="18521"/>
    <cellStyle name="Header2 6 4 26" xfId="9474"/>
    <cellStyle name="Header2 6 4 26 2" xfId="12078"/>
    <cellStyle name="Header2 6 4 26 3" xfId="7098"/>
    <cellStyle name="Header2 6 4 26 4" xfId="8106"/>
    <cellStyle name="Header2 6 4 26 5" xfId="6974"/>
    <cellStyle name="Header2 6 4 26 6" xfId="10352"/>
    <cellStyle name="Header2 6 4 26 7" xfId="5841"/>
    <cellStyle name="Header2 6 4 27" xfId="6732"/>
    <cellStyle name="Header2 6 4 27 2" xfId="7286"/>
    <cellStyle name="Header2 6 4 27 3" xfId="12945"/>
    <cellStyle name="Header2 6 4 27 4" xfId="14442"/>
    <cellStyle name="Header2 6 4 27 5" xfId="15642"/>
    <cellStyle name="Header2 6 4 27 6" xfId="16925"/>
    <cellStyle name="Header2 6 4 27 7" xfId="18038"/>
    <cellStyle name="Header2 6 4 28" xfId="6609"/>
    <cellStyle name="Header2 6 4 28 2" xfId="7381"/>
    <cellStyle name="Header2 6 4 28 3" xfId="6055"/>
    <cellStyle name="Header2 6 4 28 4" xfId="7788"/>
    <cellStyle name="Header2 6 4 28 5" xfId="4631"/>
    <cellStyle name="Header2 6 4 28 6" xfId="10566"/>
    <cellStyle name="Header2 6 4 28 7" xfId="3326"/>
    <cellStyle name="Header2 6 4 29" xfId="6725"/>
    <cellStyle name="Header2 6 4 29 2" xfId="7293"/>
    <cellStyle name="Header2 6 4 29 3" xfId="13176"/>
    <cellStyle name="Header2 6 4 29 4" xfId="14535"/>
    <cellStyle name="Header2 6 4 29 5" xfId="15831"/>
    <cellStyle name="Header2 6 4 29 6" xfId="17043"/>
    <cellStyle name="Header2 6 4 29 7" xfId="18110"/>
    <cellStyle name="Header2 6 4 3" xfId="9075"/>
    <cellStyle name="Header2 6 4 3 2" xfId="11689"/>
    <cellStyle name="Header2 6 4 3 3" xfId="7769"/>
    <cellStyle name="Header2 6 4 3 4" xfId="12683"/>
    <cellStyle name="Header2 6 4 3 5" xfId="6253"/>
    <cellStyle name="Header2 6 4 3 6" xfId="6100"/>
    <cellStyle name="Header2 6 4 3 7" xfId="14141"/>
    <cellStyle name="Header2 6 4 3 8" xfId="20750"/>
    <cellStyle name="Header2 6 4 30" xfId="9976"/>
    <cellStyle name="Header2 6 4 30 2" xfId="12580"/>
    <cellStyle name="Header2 6 4 30 3" xfId="14014"/>
    <cellStyle name="Header2 6 4 30 4" xfId="15350"/>
    <cellStyle name="Header2 6 4 30 5" xfId="16611"/>
    <cellStyle name="Header2 6 4 30 6" xfId="17815"/>
    <cellStyle name="Header2 6 4 30 7" xfId="18753"/>
    <cellStyle name="Header2 6 4 31" xfId="10173"/>
    <cellStyle name="Header2 6 4 31 2" xfId="12733"/>
    <cellStyle name="Header2 6 4 31 3" xfId="14148"/>
    <cellStyle name="Header2 6 4 31 4" xfId="15478"/>
    <cellStyle name="Header2 6 4 31 5" xfId="16730"/>
    <cellStyle name="Header2 6 4 31 6" xfId="17918"/>
    <cellStyle name="Header2 6 4 31 7" xfId="18850"/>
    <cellStyle name="Header2 6 4 32" xfId="10252"/>
    <cellStyle name="Header2 6 4 32 2" xfId="12793"/>
    <cellStyle name="Header2 6 4 32 3" xfId="14204"/>
    <cellStyle name="Header2 6 4 32 4" xfId="15535"/>
    <cellStyle name="Header2 6 4 32 5" xfId="16780"/>
    <cellStyle name="Header2 6 4 32 6" xfId="17964"/>
    <cellStyle name="Header2 6 4 32 7" xfId="18895"/>
    <cellStyle name="Header2 6 4 33" xfId="10283"/>
    <cellStyle name="Header2 6 4 33 2" xfId="12824"/>
    <cellStyle name="Header2 6 4 33 3" xfId="14235"/>
    <cellStyle name="Header2 6 4 33 4" xfId="15566"/>
    <cellStyle name="Header2 6 4 33 5" xfId="16811"/>
    <cellStyle name="Header2 6 4 33 6" xfId="17995"/>
    <cellStyle name="Header2 6 4 33 7" xfId="18926"/>
    <cellStyle name="Header2 6 4 34" xfId="11201"/>
    <cellStyle name="Header2 6 4 34 2" xfId="13542"/>
    <cellStyle name="Header2 6 4 34 3" xfId="14873"/>
    <cellStyle name="Header2 6 4 34 4" xfId="16123"/>
    <cellStyle name="Header2 6 4 34 5" xfId="17335"/>
    <cellStyle name="Header2 6 4 34 6" xfId="18275"/>
    <cellStyle name="Header2 6 4 34 7" xfId="19091"/>
    <cellStyle name="Header2 6 4 35" xfId="11281"/>
    <cellStyle name="Header2 6 4 35 2" xfId="13606"/>
    <cellStyle name="Header2 6 4 35 3" xfId="14930"/>
    <cellStyle name="Header2 6 4 35 4" xfId="16179"/>
    <cellStyle name="Header2 6 4 35 5" xfId="17389"/>
    <cellStyle name="Header2 6 4 35 6" xfId="18321"/>
    <cellStyle name="Header2 6 4 35 7" xfId="19138"/>
    <cellStyle name="Header2 6 4 36" xfId="11075"/>
    <cellStyle name="Header2 6 4 36 2" xfId="13444"/>
    <cellStyle name="Header2 6 4 36 3" xfId="14788"/>
    <cellStyle name="Header2 6 4 36 4" xfId="16049"/>
    <cellStyle name="Header2 6 4 36 5" xfId="17266"/>
    <cellStyle name="Header2 6 4 36 6" xfId="18216"/>
    <cellStyle name="Header2 6 4 36 7" xfId="19030"/>
    <cellStyle name="Header2 6 4 37" xfId="11030"/>
    <cellStyle name="Header2 6 4 37 2" xfId="13410"/>
    <cellStyle name="Header2 6 4 37 3" xfId="14754"/>
    <cellStyle name="Header2 6 4 37 4" xfId="16015"/>
    <cellStyle name="Header2 6 4 37 5" xfId="17237"/>
    <cellStyle name="Header2 6 4 37 6" xfId="18191"/>
    <cellStyle name="Header2 6 4 37 7" xfId="19005"/>
    <cellStyle name="Header2 6 4 38" xfId="20413"/>
    <cellStyle name="Header2 6 4 4" xfId="8956"/>
    <cellStyle name="Header2 6 4 4 2" xfId="11573"/>
    <cellStyle name="Header2 6 4 4 3" xfId="8208"/>
    <cellStyle name="Header2 6 4 4 4" xfId="8291"/>
    <cellStyle name="Header2 6 4 4 5" xfId="5731"/>
    <cellStyle name="Header2 6 4 4 6" xfId="5049"/>
    <cellStyle name="Header2 6 4 4 7" xfId="7520"/>
    <cellStyle name="Header2 6 4 4 8" xfId="20470"/>
    <cellStyle name="Header2 6 4 5" xfId="9405"/>
    <cellStyle name="Header2 6 4 5 2" xfId="12009"/>
    <cellStyle name="Header2 6 4 5 3" xfId="6425"/>
    <cellStyle name="Header2 6 4 5 4" xfId="8097"/>
    <cellStyle name="Header2 6 4 5 5" xfId="8580"/>
    <cellStyle name="Header2 6 4 5 6" xfId="4841"/>
    <cellStyle name="Header2 6 4 5 7" xfId="8349"/>
    <cellStyle name="Header2 6 4 6" xfId="8992"/>
    <cellStyle name="Header2 6 4 6 2" xfId="11608"/>
    <cellStyle name="Header2 6 4 6 3" xfId="7815"/>
    <cellStyle name="Header2 6 4 6 4" xfId="6146"/>
    <cellStyle name="Header2 6 4 6 5" xfId="4915"/>
    <cellStyle name="Header2 6 4 6 6" xfId="4856"/>
    <cellStyle name="Header2 6 4 6 7" xfId="6297"/>
    <cellStyle name="Header2 6 4 7" xfId="8922"/>
    <cellStyle name="Header2 6 4 7 2" xfId="11539"/>
    <cellStyle name="Header2 6 4 7 3" xfId="8174"/>
    <cellStyle name="Header2 6 4 7 4" xfId="10527"/>
    <cellStyle name="Header2 6 4 7 5" xfId="8592"/>
    <cellStyle name="Header2 6 4 7 6" xfId="5857"/>
    <cellStyle name="Header2 6 4 7 7" xfId="4303"/>
    <cellStyle name="Header2 6 4 8" xfId="9467"/>
    <cellStyle name="Header2 6 4 8 2" xfId="12071"/>
    <cellStyle name="Header2 6 4 8 3" xfId="5201"/>
    <cellStyle name="Header2 6 4 8 4" xfId="7576"/>
    <cellStyle name="Header2 6 4 8 5" xfId="8311"/>
    <cellStyle name="Header2 6 4 8 6" xfId="13470"/>
    <cellStyle name="Header2 6 4 8 7" xfId="16034"/>
    <cellStyle name="Header2 6 4 9" xfId="9482"/>
    <cellStyle name="Header2 6 4 9 2" xfId="12086"/>
    <cellStyle name="Header2 6 4 9 3" xfId="4404"/>
    <cellStyle name="Header2 6 4 9 4" xfId="8123"/>
    <cellStyle name="Header2 6 4 9 5" xfId="14549"/>
    <cellStyle name="Header2 6 4 9 6" xfId="6886"/>
    <cellStyle name="Header2 6 4 9 7" xfId="17154"/>
    <cellStyle name="Header2 7" xfId="970"/>
    <cellStyle name="Header2 7 2" xfId="8749"/>
    <cellStyle name="Header2 7 2 2" xfId="8836"/>
    <cellStyle name="Header2 7 2 2 10" xfId="9587"/>
    <cellStyle name="Header2 7 2 2 10 2" xfId="12191"/>
    <cellStyle name="Header2 7 2 2 10 3" xfId="7079"/>
    <cellStyle name="Header2 7 2 2 10 4" xfId="10586"/>
    <cellStyle name="Header2 7 2 2 10 5" xfId="3461"/>
    <cellStyle name="Header2 7 2 2 10 6" xfId="15726"/>
    <cellStyle name="Header2 7 2 2 10 7" xfId="7717"/>
    <cellStyle name="Header2 7 2 2 11" xfId="9109"/>
    <cellStyle name="Header2 7 2 2 11 2" xfId="11720"/>
    <cellStyle name="Header2 7 2 2 11 3" xfId="4847"/>
    <cellStyle name="Header2 7 2 2 11 4" xfId="8285"/>
    <cellStyle name="Header2 7 2 2 11 5" xfId="5230"/>
    <cellStyle name="Header2 7 2 2 11 6" xfId="6105"/>
    <cellStyle name="Header2 7 2 2 11 7" xfId="10563"/>
    <cellStyle name="Header2 7 2 2 12" xfId="9623"/>
    <cellStyle name="Header2 7 2 2 12 2" xfId="12227"/>
    <cellStyle name="Header2 7 2 2 12 3" xfId="5823"/>
    <cellStyle name="Header2 7 2 2 12 4" xfId="14997"/>
    <cellStyle name="Header2 7 2 2 12 5" xfId="16258"/>
    <cellStyle name="Header2 7 2 2 12 6" xfId="17462"/>
    <cellStyle name="Header2 7 2 2 12 7" xfId="18400"/>
    <cellStyle name="Header2 7 2 2 13" xfId="9646"/>
    <cellStyle name="Header2 7 2 2 13 2" xfId="12250"/>
    <cellStyle name="Header2 7 2 2 13 3" xfId="13684"/>
    <cellStyle name="Header2 7 2 2 13 4" xfId="15020"/>
    <cellStyle name="Header2 7 2 2 13 5" xfId="16281"/>
    <cellStyle name="Header2 7 2 2 13 6" xfId="17485"/>
    <cellStyle name="Header2 7 2 2 13 7" xfId="18423"/>
    <cellStyle name="Header2 7 2 2 14" xfId="6767"/>
    <cellStyle name="Header2 7 2 2 14 2" xfId="7261"/>
    <cellStyle name="Header2 7 2 2 14 3" xfId="13128"/>
    <cellStyle name="Header2 7 2 2 14 4" xfId="8321"/>
    <cellStyle name="Header2 7 2 2 14 5" xfId="15596"/>
    <cellStyle name="Header2 7 2 2 14 6" xfId="16968"/>
    <cellStyle name="Header2 7 2 2 14 7" xfId="18025"/>
    <cellStyle name="Header2 7 2 2 15" xfId="9672"/>
    <cellStyle name="Header2 7 2 2 15 2" xfId="12276"/>
    <cellStyle name="Header2 7 2 2 15 3" xfId="13710"/>
    <cellStyle name="Header2 7 2 2 15 4" xfId="15046"/>
    <cellStyle name="Header2 7 2 2 15 5" xfId="16307"/>
    <cellStyle name="Header2 7 2 2 15 6" xfId="17511"/>
    <cellStyle name="Header2 7 2 2 15 7" xfId="18449"/>
    <cellStyle name="Header2 7 2 2 16" xfId="9699"/>
    <cellStyle name="Header2 7 2 2 16 2" xfId="12303"/>
    <cellStyle name="Header2 7 2 2 16 3" xfId="13737"/>
    <cellStyle name="Header2 7 2 2 16 4" xfId="15073"/>
    <cellStyle name="Header2 7 2 2 16 5" xfId="16334"/>
    <cellStyle name="Header2 7 2 2 16 6" xfId="17538"/>
    <cellStyle name="Header2 7 2 2 16 7" xfId="18476"/>
    <cellStyle name="Header2 7 2 2 17" xfId="9729"/>
    <cellStyle name="Header2 7 2 2 17 2" xfId="12333"/>
    <cellStyle name="Header2 7 2 2 17 3" xfId="13767"/>
    <cellStyle name="Header2 7 2 2 17 4" xfId="15103"/>
    <cellStyle name="Header2 7 2 2 17 5" xfId="16364"/>
    <cellStyle name="Header2 7 2 2 17 6" xfId="17568"/>
    <cellStyle name="Header2 7 2 2 17 7" xfId="18506"/>
    <cellStyle name="Header2 7 2 2 18" xfId="9752"/>
    <cellStyle name="Header2 7 2 2 18 2" xfId="12356"/>
    <cellStyle name="Header2 7 2 2 18 3" xfId="13790"/>
    <cellStyle name="Header2 7 2 2 18 4" xfId="15126"/>
    <cellStyle name="Header2 7 2 2 18 5" xfId="16387"/>
    <cellStyle name="Header2 7 2 2 18 6" xfId="17591"/>
    <cellStyle name="Header2 7 2 2 18 7" xfId="18529"/>
    <cellStyle name="Header2 7 2 2 19" xfId="9770"/>
    <cellStyle name="Header2 7 2 2 19 2" xfId="12374"/>
    <cellStyle name="Header2 7 2 2 19 3" xfId="13808"/>
    <cellStyle name="Header2 7 2 2 19 4" xfId="15144"/>
    <cellStyle name="Header2 7 2 2 19 5" xfId="16405"/>
    <cellStyle name="Header2 7 2 2 19 6" xfId="17609"/>
    <cellStyle name="Header2 7 2 2 19 7" xfId="18547"/>
    <cellStyle name="Header2 7 2 2 2" xfId="9341"/>
    <cellStyle name="Header2 7 2 2 2 2" xfId="11946"/>
    <cellStyle name="Header2 7 2 2 2 3" xfId="8422"/>
    <cellStyle name="Header2 7 2 2 2 4" xfId="8096"/>
    <cellStyle name="Header2 7 2 2 2 5" xfId="8087"/>
    <cellStyle name="Header2 7 2 2 2 6" xfId="5391"/>
    <cellStyle name="Header2 7 2 2 2 7" xfId="8432"/>
    <cellStyle name="Header2 7 2 2 2 8" xfId="20687"/>
    <cellStyle name="Header2 7 2 2 20" xfId="9791"/>
    <cellStyle name="Header2 7 2 2 20 2" xfId="12395"/>
    <cellStyle name="Header2 7 2 2 20 3" xfId="13829"/>
    <cellStyle name="Header2 7 2 2 20 4" xfId="15165"/>
    <cellStyle name="Header2 7 2 2 20 5" xfId="16426"/>
    <cellStyle name="Header2 7 2 2 20 6" xfId="17630"/>
    <cellStyle name="Header2 7 2 2 20 7" xfId="18568"/>
    <cellStyle name="Header2 7 2 2 21" xfId="9816"/>
    <cellStyle name="Header2 7 2 2 21 2" xfId="12420"/>
    <cellStyle name="Header2 7 2 2 21 3" xfId="13854"/>
    <cellStyle name="Header2 7 2 2 21 4" xfId="15190"/>
    <cellStyle name="Header2 7 2 2 21 5" xfId="16451"/>
    <cellStyle name="Header2 7 2 2 21 6" xfId="17655"/>
    <cellStyle name="Header2 7 2 2 21 7" xfId="18593"/>
    <cellStyle name="Header2 7 2 2 22" xfId="9838"/>
    <cellStyle name="Header2 7 2 2 22 2" xfId="12442"/>
    <cellStyle name="Header2 7 2 2 22 3" xfId="13876"/>
    <cellStyle name="Header2 7 2 2 22 4" xfId="15212"/>
    <cellStyle name="Header2 7 2 2 22 5" xfId="16473"/>
    <cellStyle name="Header2 7 2 2 22 6" xfId="17677"/>
    <cellStyle name="Header2 7 2 2 22 7" xfId="18615"/>
    <cellStyle name="Header2 7 2 2 23" xfId="9856"/>
    <cellStyle name="Header2 7 2 2 23 2" xfId="12460"/>
    <cellStyle name="Header2 7 2 2 23 3" xfId="13894"/>
    <cellStyle name="Header2 7 2 2 23 4" xfId="15230"/>
    <cellStyle name="Header2 7 2 2 23 5" xfId="16491"/>
    <cellStyle name="Header2 7 2 2 23 6" xfId="17695"/>
    <cellStyle name="Header2 7 2 2 23 7" xfId="18633"/>
    <cellStyle name="Header2 7 2 2 24" xfId="9864"/>
    <cellStyle name="Header2 7 2 2 24 2" xfId="12468"/>
    <cellStyle name="Header2 7 2 2 24 3" xfId="13902"/>
    <cellStyle name="Header2 7 2 2 24 4" xfId="15238"/>
    <cellStyle name="Header2 7 2 2 24 5" xfId="16499"/>
    <cellStyle name="Header2 7 2 2 24 6" xfId="17703"/>
    <cellStyle name="Header2 7 2 2 24 7" xfId="18641"/>
    <cellStyle name="Header2 7 2 2 25" xfId="9887"/>
    <cellStyle name="Header2 7 2 2 25 2" xfId="12491"/>
    <cellStyle name="Header2 7 2 2 25 3" xfId="13925"/>
    <cellStyle name="Header2 7 2 2 25 4" xfId="15261"/>
    <cellStyle name="Header2 7 2 2 25 5" xfId="16522"/>
    <cellStyle name="Header2 7 2 2 25 6" xfId="17726"/>
    <cellStyle name="Header2 7 2 2 25 7" xfId="18664"/>
    <cellStyle name="Header2 7 2 2 26" xfId="9911"/>
    <cellStyle name="Header2 7 2 2 26 2" xfId="12515"/>
    <cellStyle name="Header2 7 2 2 26 3" xfId="13949"/>
    <cellStyle name="Header2 7 2 2 26 4" xfId="15285"/>
    <cellStyle name="Header2 7 2 2 26 5" xfId="16546"/>
    <cellStyle name="Header2 7 2 2 26 6" xfId="17750"/>
    <cellStyle name="Header2 7 2 2 26 7" xfId="18688"/>
    <cellStyle name="Header2 7 2 2 27" xfId="9932"/>
    <cellStyle name="Header2 7 2 2 27 2" xfId="12536"/>
    <cellStyle name="Header2 7 2 2 27 3" xfId="13970"/>
    <cellStyle name="Header2 7 2 2 27 4" xfId="15306"/>
    <cellStyle name="Header2 7 2 2 27 5" xfId="16567"/>
    <cellStyle name="Header2 7 2 2 27 6" xfId="17771"/>
    <cellStyle name="Header2 7 2 2 27 7" xfId="18709"/>
    <cellStyle name="Header2 7 2 2 28" xfId="9952"/>
    <cellStyle name="Header2 7 2 2 28 2" xfId="12556"/>
    <cellStyle name="Header2 7 2 2 28 3" xfId="13990"/>
    <cellStyle name="Header2 7 2 2 28 4" xfId="15326"/>
    <cellStyle name="Header2 7 2 2 28 5" xfId="16587"/>
    <cellStyle name="Header2 7 2 2 28 6" xfId="17791"/>
    <cellStyle name="Header2 7 2 2 28 7" xfId="18729"/>
    <cellStyle name="Header2 7 2 2 29" xfId="9972"/>
    <cellStyle name="Header2 7 2 2 29 2" xfId="12576"/>
    <cellStyle name="Header2 7 2 2 29 3" xfId="14010"/>
    <cellStyle name="Header2 7 2 2 29 4" xfId="15346"/>
    <cellStyle name="Header2 7 2 2 29 5" xfId="16607"/>
    <cellStyle name="Header2 7 2 2 29 6" xfId="17811"/>
    <cellStyle name="Header2 7 2 2 29 7" xfId="18749"/>
    <cellStyle name="Header2 7 2 2 3" xfId="9364"/>
    <cellStyle name="Header2 7 2 2 3 2" xfId="11969"/>
    <cellStyle name="Header2 7 2 2 3 3" xfId="5414"/>
    <cellStyle name="Header2 7 2 2 3 4" xfId="12768"/>
    <cellStyle name="Header2 7 2 2 3 5" xfId="8566"/>
    <cellStyle name="Header2 7 2 2 3 6" xfId="7020"/>
    <cellStyle name="Header2 7 2 2 3 7" xfId="6806"/>
    <cellStyle name="Header2 7 2 2 3 8" xfId="20769"/>
    <cellStyle name="Header2 7 2 2 30" xfId="10003"/>
    <cellStyle name="Header2 7 2 2 30 2" xfId="12607"/>
    <cellStyle name="Header2 7 2 2 30 3" xfId="14041"/>
    <cellStyle name="Header2 7 2 2 30 4" xfId="15377"/>
    <cellStyle name="Header2 7 2 2 30 5" xfId="16638"/>
    <cellStyle name="Header2 7 2 2 30 6" xfId="17842"/>
    <cellStyle name="Header2 7 2 2 30 7" xfId="18780"/>
    <cellStyle name="Header2 7 2 2 31" xfId="10238"/>
    <cellStyle name="Header2 7 2 2 31 2" xfId="12779"/>
    <cellStyle name="Header2 7 2 2 31 3" xfId="14190"/>
    <cellStyle name="Header2 7 2 2 31 4" xfId="15521"/>
    <cellStyle name="Header2 7 2 2 31 5" xfId="16766"/>
    <cellStyle name="Header2 7 2 2 31 6" xfId="17950"/>
    <cellStyle name="Header2 7 2 2 31 7" xfId="18881"/>
    <cellStyle name="Header2 7 2 2 32" xfId="10279"/>
    <cellStyle name="Header2 7 2 2 32 2" xfId="12820"/>
    <cellStyle name="Header2 7 2 2 32 3" xfId="14231"/>
    <cellStyle name="Header2 7 2 2 32 4" xfId="15562"/>
    <cellStyle name="Header2 7 2 2 32 5" xfId="16807"/>
    <cellStyle name="Header2 7 2 2 32 6" xfId="17991"/>
    <cellStyle name="Header2 7 2 2 32 7" xfId="18922"/>
    <cellStyle name="Header2 7 2 2 33" xfId="10310"/>
    <cellStyle name="Header2 7 2 2 33 2" xfId="12851"/>
    <cellStyle name="Header2 7 2 2 33 3" xfId="14262"/>
    <cellStyle name="Header2 7 2 2 33 4" xfId="15593"/>
    <cellStyle name="Header2 7 2 2 33 5" xfId="16838"/>
    <cellStyle name="Header2 7 2 2 33 6" xfId="18022"/>
    <cellStyle name="Header2 7 2 2 33 7" xfId="18953"/>
    <cellStyle name="Header2 7 2 2 34" xfId="11266"/>
    <cellStyle name="Header2 7 2 2 34 2" xfId="13591"/>
    <cellStyle name="Header2 7 2 2 34 3" xfId="14915"/>
    <cellStyle name="Header2 7 2 2 34 4" xfId="16164"/>
    <cellStyle name="Header2 7 2 2 34 5" xfId="17374"/>
    <cellStyle name="Header2 7 2 2 34 6" xfId="18306"/>
    <cellStyle name="Header2 7 2 2 34 7" xfId="19123"/>
    <cellStyle name="Header2 7 2 2 35" xfId="11308"/>
    <cellStyle name="Header2 7 2 2 35 2" xfId="13633"/>
    <cellStyle name="Header2 7 2 2 35 3" xfId="14957"/>
    <cellStyle name="Header2 7 2 2 35 4" xfId="16206"/>
    <cellStyle name="Header2 7 2 2 35 5" xfId="17416"/>
    <cellStyle name="Header2 7 2 2 35 6" xfId="18348"/>
    <cellStyle name="Header2 7 2 2 35 7" xfId="19165"/>
    <cellStyle name="Header2 7 2 2 36" xfId="11324"/>
    <cellStyle name="Header2 7 2 2 36 2" xfId="13649"/>
    <cellStyle name="Header2 7 2 2 36 3" xfId="14973"/>
    <cellStyle name="Header2 7 2 2 36 4" xfId="16222"/>
    <cellStyle name="Header2 7 2 2 36 5" xfId="17432"/>
    <cellStyle name="Header2 7 2 2 36 6" xfId="18364"/>
    <cellStyle name="Header2 7 2 2 36 7" xfId="19181"/>
    <cellStyle name="Header2 7 2 2 37" xfId="11334"/>
    <cellStyle name="Header2 7 2 2 37 2" xfId="13659"/>
    <cellStyle name="Header2 7 2 2 37 3" xfId="14983"/>
    <cellStyle name="Header2 7 2 2 37 4" xfId="16232"/>
    <cellStyle name="Header2 7 2 2 37 5" xfId="17442"/>
    <cellStyle name="Header2 7 2 2 37 6" xfId="18374"/>
    <cellStyle name="Header2 7 2 2 37 7" xfId="19191"/>
    <cellStyle name="Header2 7 2 2 38" xfId="20445"/>
    <cellStyle name="Header2 7 2 2 4" xfId="9374"/>
    <cellStyle name="Header2 7 2 2 4 2" xfId="11979"/>
    <cellStyle name="Header2 7 2 2 4 3" xfId="8329"/>
    <cellStyle name="Header2 7 2 2 4 4" xfId="7146"/>
    <cellStyle name="Header2 7 2 2 4 5" xfId="10457"/>
    <cellStyle name="Header2 7 2 2 4 6" xfId="5508"/>
    <cellStyle name="Header2 7 2 2 4 7" xfId="8651"/>
    <cellStyle name="Header2 7 2 2 4 8" xfId="20521"/>
    <cellStyle name="Header2 7 2 2 5" xfId="9442"/>
    <cellStyle name="Header2 7 2 2 5 2" xfId="12046"/>
    <cellStyle name="Header2 7 2 2 5 3" xfId="5178"/>
    <cellStyle name="Header2 7 2 2 5 4" xfId="13200"/>
    <cellStyle name="Header2 7 2 2 5 5" xfId="8399"/>
    <cellStyle name="Header2 7 2 2 5 6" xfId="14826"/>
    <cellStyle name="Header2 7 2 2 5 7" xfId="8035"/>
    <cellStyle name="Header2 7 2 2 6" xfId="9463"/>
    <cellStyle name="Header2 7 2 2 6 2" xfId="12067"/>
    <cellStyle name="Header2 7 2 2 6 3" xfId="5284"/>
    <cellStyle name="Header2 7 2 2 6 4" xfId="7573"/>
    <cellStyle name="Header2 7 2 2 6 5" xfId="14667"/>
    <cellStyle name="Header2 7 2 2 6 6" xfId="15956"/>
    <cellStyle name="Header2 7 2 2 6 7" xfId="17161"/>
    <cellStyle name="Header2 7 2 2 7" xfId="9489"/>
    <cellStyle name="Header2 7 2 2 7 2" xfId="12093"/>
    <cellStyle name="Header2 7 2 2 7 3" xfId="6432"/>
    <cellStyle name="Header2 7 2 2 7 4" xfId="10525"/>
    <cellStyle name="Header2 7 2 2 7 5" xfId="14645"/>
    <cellStyle name="Header2 7 2 2 7 6" xfId="6365"/>
    <cellStyle name="Header2 7 2 2 7 7" xfId="17144"/>
    <cellStyle name="Header2 7 2 2 8" xfId="9523"/>
    <cellStyle name="Header2 7 2 2 8 2" xfId="12127"/>
    <cellStyle name="Header2 7 2 2 8 3" xfId="5760"/>
    <cellStyle name="Header2 7 2 2 8 4" xfId="13178"/>
    <cellStyle name="Header2 7 2 2 8 5" xfId="12688"/>
    <cellStyle name="Header2 7 2 2 8 6" xfId="15623"/>
    <cellStyle name="Header2 7 2 2 8 7" xfId="6994"/>
    <cellStyle name="Header2 7 2 2 9" xfId="9554"/>
    <cellStyle name="Header2 7 2 2 9 2" xfId="12158"/>
    <cellStyle name="Header2 7 2 2 9 3" xfId="6436"/>
    <cellStyle name="Header2 7 2 2 9 4" xfId="14368"/>
    <cellStyle name="Header2 7 2 2 9 5" xfId="11343"/>
    <cellStyle name="Header2 7 2 2 9 6" xfId="12745"/>
    <cellStyle name="Header2 7 2 2 9 7" xfId="6874"/>
    <cellStyle name="Header2 7 2 3" xfId="11194"/>
    <cellStyle name="Header2 7 2 3 2" xfId="13536"/>
    <cellStyle name="Header2 7 2 3 3" xfId="14869"/>
    <cellStyle name="Header2 7 2 3 4" xfId="16119"/>
    <cellStyle name="Header2 7 2 3 5" xfId="17331"/>
    <cellStyle name="Header2 7 2 3 6" xfId="18271"/>
    <cellStyle name="Header2 7 2 3 7" xfId="19087"/>
    <cellStyle name="Header2 7 2 3 8" xfId="20644"/>
    <cellStyle name="Header2 7 2 4" xfId="20723"/>
    <cellStyle name="Header2 7 2 5" xfId="20347"/>
    <cellStyle name="Header2 7 3" xfId="8690"/>
    <cellStyle name="Header2 7 3 10" xfId="5728"/>
    <cellStyle name="Header2 7 3 11" xfId="13077"/>
    <cellStyle name="Header2 7 3 12" xfId="11390"/>
    <cellStyle name="Header2 7 3 13" xfId="17025"/>
    <cellStyle name="Header2 7 3 14" xfId="20297"/>
    <cellStyle name="Header2 7 3 2" xfId="9280"/>
    <cellStyle name="Header2 7 3 2 2" xfId="11885"/>
    <cellStyle name="Header2 7 3 2 2 2" xfId="20677"/>
    <cellStyle name="Header2 7 3 2 3" xfId="7947"/>
    <cellStyle name="Header2 7 3 2 3 2" xfId="20759"/>
    <cellStyle name="Header2 7 3 2 4" xfId="13061"/>
    <cellStyle name="Header2 7 3 2 4 2" xfId="20549"/>
    <cellStyle name="Header2 7 3 2 5" xfId="14438"/>
    <cellStyle name="Header2 7 3 2 6" xfId="8111"/>
    <cellStyle name="Header2 7 3 2 7" xfId="16845"/>
    <cellStyle name="Header2 7 3 2 8" xfId="20434"/>
    <cellStyle name="Header2 7 3 3" xfId="6727"/>
    <cellStyle name="Header2 7 3 3 2" xfId="7291"/>
    <cellStyle name="Header2 7 3 3 3" xfId="13006"/>
    <cellStyle name="Header2 7 3 3 4" xfId="14416"/>
    <cellStyle name="Header2 7 3 3 5" xfId="15751"/>
    <cellStyle name="Header2 7 3 3 6" xfId="16922"/>
    <cellStyle name="Header2 7 3 3 7" xfId="18079"/>
    <cellStyle name="Header2 7 3 3 8" xfId="20594"/>
    <cellStyle name="Header2 7 3 4" xfId="6557"/>
    <cellStyle name="Header2 7 3 4 2" xfId="7424"/>
    <cellStyle name="Header2 7 3 4 3" xfId="4872"/>
    <cellStyle name="Header2 7 3 4 4" xfId="7820"/>
    <cellStyle name="Header2 7 3 4 5" xfId="15390"/>
    <cellStyle name="Header2 7 3 4 6" xfId="13513"/>
    <cellStyle name="Header2 7 3 4 7" xfId="17855"/>
    <cellStyle name="Header2 7 3 4 8" xfId="20700"/>
    <cellStyle name="Header2 7 3 5" xfId="8853"/>
    <cellStyle name="Header2 7 3 5 2" xfId="11472"/>
    <cellStyle name="Header2 7 3 5 3" xfId="8640"/>
    <cellStyle name="Header2 7 3 5 4" xfId="7164"/>
    <cellStyle name="Header2 7 3 5 5" xfId="8360"/>
    <cellStyle name="Header2 7 3 5 6" xfId="15925"/>
    <cellStyle name="Header2 7 3 5 7" xfId="5203"/>
    <cellStyle name="Header2 7 3 6" xfId="6758"/>
    <cellStyle name="Header2 7 3 6 2" xfId="7266"/>
    <cellStyle name="Header2 7 3 6 3" xfId="13116"/>
    <cellStyle name="Header2 7 3 6 4" xfId="14465"/>
    <cellStyle name="Header2 7 3 6 5" xfId="15704"/>
    <cellStyle name="Header2 7 3 6 6" xfId="16865"/>
    <cellStyle name="Header2 7 3 6 7" xfId="18061"/>
    <cellStyle name="Header2 7 3 7" xfId="10120"/>
    <cellStyle name="Header2 7 3 7 2" xfId="12698"/>
    <cellStyle name="Header2 7 3 7 3" xfId="14116"/>
    <cellStyle name="Header2 7 3 7 4" xfId="15451"/>
    <cellStyle name="Header2 7 3 7 5" xfId="16706"/>
    <cellStyle name="Header2 7 3 7 6" xfId="17900"/>
    <cellStyle name="Header2 7 3 7 7" xfId="18831"/>
    <cellStyle name="Header2 7 3 8" xfId="11139"/>
    <cellStyle name="Header2 7 3 8 2" xfId="13497"/>
    <cellStyle name="Header2 7 3 8 3" xfId="14834"/>
    <cellStyle name="Header2 7 3 8 4" xfId="16089"/>
    <cellStyle name="Header2 7 3 8 5" xfId="17305"/>
    <cellStyle name="Header2 7 3 8 6" xfId="18248"/>
    <cellStyle name="Header2 7 3 8 7" xfId="19063"/>
    <cellStyle name="Header2 7 3 9" xfId="11383"/>
    <cellStyle name="Header2 7 4" xfId="8763"/>
    <cellStyle name="Header2 7 4 10" xfId="9558"/>
    <cellStyle name="Header2 7 4 10 2" xfId="12162"/>
    <cellStyle name="Header2 7 4 10 3" xfId="6438"/>
    <cellStyle name="Header2 7 4 10 4" xfId="8652"/>
    <cellStyle name="Header2 7 4 10 5" xfId="12941"/>
    <cellStyle name="Header2 7 4 10 6" xfId="5235"/>
    <cellStyle name="Header2 7 4 10 7" xfId="14856"/>
    <cellStyle name="Header2 7 4 11" xfId="6630"/>
    <cellStyle name="Header2 7 4 11 2" xfId="7366"/>
    <cellStyle name="Header2 7 4 11 3" xfId="12618"/>
    <cellStyle name="Header2 7 4 11 4" xfId="10401"/>
    <cellStyle name="Header2 7 4 11 5" xfId="13202"/>
    <cellStyle name="Header2 7 4 11 6" xfId="6106"/>
    <cellStyle name="Header2 7 4 11 7" xfId="15406"/>
    <cellStyle name="Header2 7 4 12" xfId="6714"/>
    <cellStyle name="Header2 7 4 12 2" xfId="7304"/>
    <cellStyle name="Header2 7 4 12 3" xfId="13257"/>
    <cellStyle name="Header2 7 4 12 4" xfId="14424"/>
    <cellStyle name="Header2 7 4 12 5" xfId="15827"/>
    <cellStyle name="Header2 7 4 12 6" xfId="16869"/>
    <cellStyle name="Header2 7 4 12 7" xfId="18107"/>
    <cellStyle name="Header2 7 4 13" xfId="9423"/>
    <cellStyle name="Header2 7 4 13 2" xfId="12027"/>
    <cellStyle name="Header2 7 4 13 3" xfId="7105"/>
    <cellStyle name="Header2 7 4 13 4" xfId="10423"/>
    <cellStyle name="Header2 7 4 13 5" xfId="6236"/>
    <cellStyle name="Header2 7 4 13 6" xfId="8235"/>
    <cellStyle name="Header2 7 4 13 7" xfId="12917"/>
    <cellStyle name="Header2 7 4 14" xfId="9317"/>
    <cellStyle name="Header2 7 4 14 2" xfId="11922"/>
    <cellStyle name="Header2 7 4 14 3" xfId="6930"/>
    <cellStyle name="Header2 7 4 14 4" xfId="13316"/>
    <cellStyle name="Header2 7 4 14 5" xfId="14671"/>
    <cellStyle name="Header2 7 4 14 6" xfId="15764"/>
    <cellStyle name="Header2 7 4 14 7" xfId="17080"/>
    <cellStyle name="Header2 7 4 15" xfId="9566"/>
    <cellStyle name="Header2 7 4 15 2" xfId="12170"/>
    <cellStyle name="Header2 7 4 15 3" xfId="12973"/>
    <cellStyle name="Header2 7 4 15 4" xfId="8663"/>
    <cellStyle name="Header2 7 4 15 5" xfId="12983"/>
    <cellStyle name="Header2 7 4 15 6" xfId="15806"/>
    <cellStyle name="Header2 7 4 15 7" xfId="5928"/>
    <cellStyle name="Header2 7 4 16" xfId="6611"/>
    <cellStyle name="Header2 7 4 16 2" xfId="5572"/>
    <cellStyle name="Header2 7 4 16 3" xfId="6057"/>
    <cellStyle name="Header2 7 4 16 4" xfId="5187"/>
    <cellStyle name="Header2 7 4 16 5" xfId="4825"/>
    <cellStyle name="Header2 7 4 16 6" xfId="8442"/>
    <cellStyle name="Header2 7 4 16 7" xfId="5149"/>
    <cellStyle name="Header2 7 4 17" xfId="9702"/>
    <cellStyle name="Header2 7 4 17 2" xfId="12306"/>
    <cellStyle name="Header2 7 4 17 3" xfId="13740"/>
    <cellStyle name="Header2 7 4 17 4" xfId="15076"/>
    <cellStyle name="Header2 7 4 17 5" xfId="16337"/>
    <cellStyle name="Header2 7 4 17 6" xfId="17541"/>
    <cellStyle name="Header2 7 4 17 7" xfId="18479"/>
    <cellStyle name="Header2 7 4 18" xfId="8850"/>
    <cellStyle name="Header2 7 4 18 2" xfId="11469"/>
    <cellStyle name="Header2 7 4 18 3" xfId="6399"/>
    <cellStyle name="Header2 7 4 18 4" xfId="8653"/>
    <cellStyle name="Header2 7 4 18 5" xfId="8144"/>
    <cellStyle name="Header2 7 4 18 6" xfId="7035"/>
    <cellStyle name="Header2 7 4 18 7" xfId="8099"/>
    <cellStyle name="Header2 7 4 19" xfId="6633"/>
    <cellStyle name="Header2 7 4 19 2" xfId="7363"/>
    <cellStyle name="Header2 7 4 19 3" xfId="8271"/>
    <cellStyle name="Header2 7 4 19 4" xfId="6269"/>
    <cellStyle name="Header2 7 4 19 5" xfId="14319"/>
    <cellStyle name="Header2 7 4 19 6" xfId="11435"/>
    <cellStyle name="Header2 7 4 19 7" xfId="16856"/>
    <cellStyle name="Header2 7 4 2" xfId="9305"/>
    <cellStyle name="Header2 7 4 2 2" xfId="11910"/>
    <cellStyle name="Header2 7 4 2 3" xfId="5575"/>
    <cellStyle name="Header2 7 4 2 4" xfId="12978"/>
    <cellStyle name="Header2 7 4 2 5" xfId="14370"/>
    <cellStyle name="Header2 7 4 2 6" xfId="15610"/>
    <cellStyle name="Header2 7 4 2 7" xfId="16994"/>
    <cellStyle name="Header2 7 4 2 8" xfId="20662"/>
    <cellStyle name="Header2 7 4 20" xfId="9302"/>
    <cellStyle name="Header2 7 4 20 2" xfId="11907"/>
    <cellStyle name="Header2 7 4 20 3" xfId="5364"/>
    <cellStyle name="Header2 7 4 20 4" xfId="13023"/>
    <cellStyle name="Header2 7 4 20 5" xfId="14407"/>
    <cellStyle name="Header2 7 4 20 6" xfId="15795"/>
    <cellStyle name="Header2 7 4 20 7" xfId="17061"/>
    <cellStyle name="Header2 7 4 21" xfId="9266"/>
    <cellStyle name="Header2 7 4 21 2" xfId="11871"/>
    <cellStyle name="Header2 7 4 21 3" xfId="7923"/>
    <cellStyle name="Header2 7 4 21 4" xfId="13027"/>
    <cellStyle name="Header2 7 4 21 5" xfId="14411"/>
    <cellStyle name="Header2 7 4 21 6" xfId="15848"/>
    <cellStyle name="Header2 7 4 21 7" xfId="12685"/>
    <cellStyle name="Header2 7 4 22" xfId="9239"/>
    <cellStyle name="Header2 7 4 22 2" xfId="11844"/>
    <cellStyle name="Header2 7 4 22 3" xfId="7910"/>
    <cellStyle name="Header2 7 4 22 4" xfId="13194"/>
    <cellStyle name="Header2 7 4 22 5" xfId="14556"/>
    <cellStyle name="Header2 7 4 22 6" xfId="14885"/>
    <cellStyle name="Header2 7 4 22 7" xfId="17127"/>
    <cellStyle name="Header2 7 4 23" xfId="9056"/>
    <cellStyle name="Header2 7 4 23 2" xfId="11671"/>
    <cellStyle name="Header2 7 4 23 3" xfId="7667"/>
    <cellStyle name="Header2 7 4 23 4" xfId="6319"/>
    <cellStyle name="Header2 7 4 23 5" xfId="10353"/>
    <cellStyle name="Header2 7 4 23 6" xfId="11455"/>
    <cellStyle name="Header2 7 4 23 7" xfId="13226"/>
    <cellStyle name="Header2 7 4 24" xfId="9257"/>
    <cellStyle name="Header2 7 4 24 2" xfId="11862"/>
    <cellStyle name="Header2 7 4 24 3" xfId="7942"/>
    <cellStyle name="Header2 7 4 24 4" xfId="7238"/>
    <cellStyle name="Header2 7 4 24 5" xfId="12942"/>
    <cellStyle name="Header2 7 4 24 6" xfId="15856"/>
    <cellStyle name="Header2 7 4 24 7" xfId="17150"/>
    <cellStyle name="Header2 7 4 25" xfId="6749"/>
    <cellStyle name="Header2 7 4 25 2" xfId="7275"/>
    <cellStyle name="Header2 7 4 25 3" xfId="13063"/>
    <cellStyle name="Header2 7 4 25 4" xfId="14467"/>
    <cellStyle name="Header2 7 4 25 5" xfId="15661"/>
    <cellStyle name="Header2 7 4 25 6" xfId="16923"/>
    <cellStyle name="Header2 7 4 25 7" xfId="18043"/>
    <cellStyle name="Header2 7 4 26" xfId="6473"/>
    <cellStyle name="Header2 7 4 26 2" xfId="7492"/>
    <cellStyle name="Header2 7 4 26 3" xfId="4706"/>
    <cellStyle name="Header2 7 4 26 4" xfId="10473"/>
    <cellStyle name="Header2 7 4 26 5" xfId="6091"/>
    <cellStyle name="Header2 7 4 26 6" xfId="12909"/>
    <cellStyle name="Header2 7 4 26 7" xfId="14493"/>
    <cellStyle name="Header2 7 4 27" xfId="9664"/>
    <cellStyle name="Header2 7 4 27 2" xfId="12268"/>
    <cellStyle name="Header2 7 4 27 3" xfId="13702"/>
    <cellStyle name="Header2 7 4 27 4" xfId="15038"/>
    <cellStyle name="Header2 7 4 27 5" xfId="16299"/>
    <cellStyle name="Header2 7 4 27 6" xfId="17503"/>
    <cellStyle name="Header2 7 4 27 7" xfId="18441"/>
    <cellStyle name="Header2 7 4 28" xfId="8965"/>
    <cellStyle name="Header2 7 4 28 2" xfId="11582"/>
    <cellStyle name="Header2 7 4 28 3" xfId="8216"/>
    <cellStyle name="Header2 7 4 28 4" xfId="6169"/>
    <cellStyle name="Header2 7 4 28 5" xfId="5821"/>
    <cellStyle name="Header2 7 4 28 6" xfId="5147"/>
    <cellStyle name="Header2 7 4 28 7" xfId="7053"/>
    <cellStyle name="Header2 7 4 29" xfId="8858"/>
    <cellStyle name="Header2 7 4 29 2" xfId="11476"/>
    <cellStyle name="Header2 7 4 29 3" xfId="5957"/>
    <cellStyle name="Header2 7 4 29 4" xfId="8635"/>
    <cellStyle name="Header2 7 4 29 5" xfId="14839"/>
    <cellStyle name="Header2 7 4 29 6" xfId="5580"/>
    <cellStyle name="Header2 7 4 29 7" xfId="17309"/>
    <cellStyle name="Header2 7 4 3" xfId="9051"/>
    <cellStyle name="Header2 7 4 3 2" xfId="11666"/>
    <cellStyle name="Header2 7 4 3 3" xfId="7761"/>
    <cellStyle name="Header2 7 4 3 4" xfId="8129"/>
    <cellStyle name="Header2 7 4 3 5" xfId="14861"/>
    <cellStyle name="Header2 7 4 3 6" xfId="7240"/>
    <cellStyle name="Header2 7 4 3 7" xfId="17324"/>
    <cellStyle name="Header2 7 4 3 8" xfId="20749"/>
    <cellStyle name="Header2 7 4 30" xfId="9975"/>
    <cellStyle name="Header2 7 4 30 2" xfId="12579"/>
    <cellStyle name="Header2 7 4 30 3" xfId="14013"/>
    <cellStyle name="Header2 7 4 30 4" xfId="15349"/>
    <cellStyle name="Header2 7 4 30 5" xfId="16610"/>
    <cellStyle name="Header2 7 4 30 6" xfId="17814"/>
    <cellStyle name="Header2 7 4 30 7" xfId="18752"/>
    <cellStyle name="Header2 7 4 31" xfId="10172"/>
    <cellStyle name="Header2 7 4 31 2" xfId="12732"/>
    <cellStyle name="Header2 7 4 31 3" xfId="14147"/>
    <cellStyle name="Header2 7 4 31 4" xfId="15477"/>
    <cellStyle name="Header2 7 4 31 5" xfId="16729"/>
    <cellStyle name="Header2 7 4 31 6" xfId="17917"/>
    <cellStyle name="Header2 7 4 31 7" xfId="18849"/>
    <cellStyle name="Header2 7 4 32" xfId="10251"/>
    <cellStyle name="Header2 7 4 32 2" xfId="12792"/>
    <cellStyle name="Header2 7 4 32 3" xfId="14203"/>
    <cellStyle name="Header2 7 4 32 4" xfId="15534"/>
    <cellStyle name="Header2 7 4 32 5" xfId="16779"/>
    <cellStyle name="Header2 7 4 32 6" xfId="17963"/>
    <cellStyle name="Header2 7 4 32 7" xfId="18894"/>
    <cellStyle name="Header2 7 4 33" xfId="10282"/>
    <cellStyle name="Header2 7 4 33 2" xfId="12823"/>
    <cellStyle name="Header2 7 4 33 3" xfId="14234"/>
    <cellStyle name="Header2 7 4 33 4" xfId="15565"/>
    <cellStyle name="Header2 7 4 33 5" xfId="16810"/>
    <cellStyle name="Header2 7 4 33 6" xfId="17994"/>
    <cellStyle name="Header2 7 4 33 7" xfId="18925"/>
    <cellStyle name="Header2 7 4 34" xfId="11200"/>
    <cellStyle name="Header2 7 4 34 2" xfId="13541"/>
    <cellStyle name="Header2 7 4 34 3" xfId="14872"/>
    <cellStyle name="Header2 7 4 34 4" xfId="16122"/>
    <cellStyle name="Header2 7 4 34 5" xfId="17334"/>
    <cellStyle name="Header2 7 4 34 6" xfId="18274"/>
    <cellStyle name="Header2 7 4 34 7" xfId="19090"/>
    <cellStyle name="Header2 7 4 35" xfId="11280"/>
    <cellStyle name="Header2 7 4 35 2" xfId="13605"/>
    <cellStyle name="Header2 7 4 35 3" xfId="14929"/>
    <cellStyle name="Header2 7 4 35 4" xfId="16178"/>
    <cellStyle name="Header2 7 4 35 5" xfId="17388"/>
    <cellStyle name="Header2 7 4 35 6" xfId="18320"/>
    <cellStyle name="Header2 7 4 35 7" xfId="19137"/>
    <cellStyle name="Header2 7 4 36" xfId="11074"/>
    <cellStyle name="Header2 7 4 36 2" xfId="13443"/>
    <cellStyle name="Header2 7 4 36 3" xfId="14787"/>
    <cellStyle name="Header2 7 4 36 4" xfId="16048"/>
    <cellStyle name="Header2 7 4 36 5" xfId="17265"/>
    <cellStyle name="Header2 7 4 36 6" xfId="18215"/>
    <cellStyle name="Header2 7 4 36 7" xfId="19029"/>
    <cellStyle name="Header2 7 4 37" xfId="11029"/>
    <cellStyle name="Header2 7 4 37 2" xfId="13409"/>
    <cellStyle name="Header2 7 4 37 3" xfId="14753"/>
    <cellStyle name="Header2 7 4 37 4" xfId="16014"/>
    <cellStyle name="Header2 7 4 37 5" xfId="17236"/>
    <cellStyle name="Header2 7 4 37 6" xfId="18190"/>
    <cellStyle name="Header2 7 4 37 7" xfId="19004"/>
    <cellStyle name="Header2 7 4 38" xfId="20412"/>
    <cellStyle name="Header2 7 4 4" xfId="8957"/>
    <cellStyle name="Header2 7 4 4 2" xfId="11574"/>
    <cellStyle name="Header2 7 4 4 3" xfId="8209"/>
    <cellStyle name="Header2 7 4 4 4" xfId="6177"/>
    <cellStyle name="Header2 7 4 4 5" xfId="4914"/>
    <cellStyle name="Header2 7 4 4 6" xfId="8253"/>
    <cellStyle name="Header2 7 4 4 7" xfId="7716"/>
    <cellStyle name="Header2 7 4 4 8" xfId="20573"/>
    <cellStyle name="Header2 7 4 5" xfId="9404"/>
    <cellStyle name="Header2 7 4 5 2" xfId="12008"/>
    <cellStyle name="Header2 7 4 5 3" xfId="6424"/>
    <cellStyle name="Header2 7 4 5 4" xfId="10770"/>
    <cellStyle name="Header2 7 4 5 5" xfId="8642"/>
    <cellStyle name="Header2 7 4 5 6" xfId="8403"/>
    <cellStyle name="Header2 7 4 5 7" xfId="10410"/>
    <cellStyle name="Header2 7 4 6" xfId="9042"/>
    <cellStyle name="Header2 7 4 6 2" xfId="11658"/>
    <cellStyle name="Header2 7 4 6 3" xfId="7619"/>
    <cellStyle name="Header2 7 4 6 4" xfId="13319"/>
    <cellStyle name="Header2 7 4 6 5" xfId="7841"/>
    <cellStyle name="Header2 7 4 6 6" xfId="13002"/>
    <cellStyle name="Header2 7 4 6 7" xfId="14469"/>
    <cellStyle name="Header2 7 4 7" xfId="9435"/>
    <cellStyle name="Header2 7 4 7 2" xfId="12039"/>
    <cellStyle name="Header2 7 4 7 3" xfId="5579"/>
    <cellStyle name="Header2 7 4 7 4" xfId="8128"/>
    <cellStyle name="Header2 7 4 7 5" xfId="8027"/>
    <cellStyle name="Header2 7 4 7 6" xfId="13055"/>
    <cellStyle name="Header2 7 4 7 7" xfId="5671"/>
    <cellStyle name="Header2 7 4 8" xfId="6740"/>
    <cellStyle name="Header2 7 4 8 2" xfId="7283"/>
    <cellStyle name="Header2 7 4 8 3" xfId="13167"/>
    <cellStyle name="Header2 7 4 8 4" xfId="14524"/>
    <cellStyle name="Header2 7 4 8 5" xfId="15742"/>
    <cellStyle name="Header2 7 4 8 6" xfId="8019"/>
    <cellStyle name="Header2 7 4 8 7" xfId="18073"/>
    <cellStyle name="Header2 7 4 9" xfId="6590"/>
    <cellStyle name="Header2 7 4 9 2" xfId="7397"/>
    <cellStyle name="Header2 7 4 9 3" xfId="6451"/>
    <cellStyle name="Header2 7 4 9 4" xfId="7723"/>
    <cellStyle name="Header2 7 4 9 5" xfId="11409"/>
    <cellStyle name="Header2 7 4 9 6" xfId="4995"/>
    <cellStyle name="Header2 7 4 9 7" xfId="8032"/>
    <cellStyle name="Header2 8" xfId="3278"/>
    <cellStyle name="Header2 8 2" xfId="8751"/>
    <cellStyle name="Header2 8 2 2" xfId="8837"/>
    <cellStyle name="Header2 8 2 2 10" xfId="9588"/>
    <cellStyle name="Header2 8 2 2 10 2" xfId="12192"/>
    <cellStyle name="Header2 8 2 2 10 3" xfId="7216"/>
    <cellStyle name="Header2 8 2 2 10 4" xfId="8568"/>
    <cellStyle name="Header2 8 2 2 10 5" xfId="14713"/>
    <cellStyle name="Header2 8 2 2 10 6" xfId="14375"/>
    <cellStyle name="Header2 8 2 2 10 7" xfId="17204"/>
    <cellStyle name="Header2 8 2 2 11" xfId="8997"/>
    <cellStyle name="Header2 8 2 2 11 2" xfId="11613"/>
    <cellStyle name="Header2 8 2 2 11 3" xfId="8469"/>
    <cellStyle name="Header2 8 2 2 11 4" xfId="6141"/>
    <cellStyle name="Header2 8 2 2 11 5" xfId="4891"/>
    <cellStyle name="Header2 8 2 2 11 6" xfId="7706"/>
    <cellStyle name="Header2 8 2 2 11 7" xfId="7059"/>
    <cellStyle name="Header2 8 2 2 12" xfId="9624"/>
    <cellStyle name="Header2 8 2 2 12 2" xfId="12228"/>
    <cellStyle name="Header2 8 2 2 12 3" xfId="13662"/>
    <cellStyle name="Header2 8 2 2 12 4" xfId="14998"/>
    <cellStyle name="Header2 8 2 2 12 5" xfId="16259"/>
    <cellStyle name="Header2 8 2 2 12 6" xfId="17463"/>
    <cellStyle name="Header2 8 2 2 12 7" xfId="18401"/>
    <cellStyle name="Header2 8 2 2 13" xfId="9647"/>
    <cellStyle name="Header2 8 2 2 13 2" xfId="12251"/>
    <cellStyle name="Header2 8 2 2 13 3" xfId="13685"/>
    <cellStyle name="Header2 8 2 2 13 4" xfId="15021"/>
    <cellStyle name="Header2 8 2 2 13 5" xfId="16282"/>
    <cellStyle name="Header2 8 2 2 13 6" xfId="17486"/>
    <cellStyle name="Header2 8 2 2 13 7" xfId="18424"/>
    <cellStyle name="Header2 8 2 2 14" xfId="6701"/>
    <cellStyle name="Header2 8 2 2 14 2" xfId="7315"/>
    <cellStyle name="Header2 8 2 2 14 3" xfId="13266"/>
    <cellStyle name="Header2 8 2 2 14 4" xfId="13481"/>
    <cellStyle name="Header2 8 2 2 14 5" xfId="15809"/>
    <cellStyle name="Header2 8 2 2 14 6" xfId="17117"/>
    <cellStyle name="Header2 8 2 2 14 7" xfId="18100"/>
    <cellStyle name="Header2 8 2 2 15" xfId="9673"/>
    <cellStyle name="Header2 8 2 2 15 2" xfId="12277"/>
    <cellStyle name="Header2 8 2 2 15 3" xfId="13711"/>
    <cellStyle name="Header2 8 2 2 15 4" xfId="15047"/>
    <cellStyle name="Header2 8 2 2 15 5" xfId="16308"/>
    <cellStyle name="Header2 8 2 2 15 6" xfId="17512"/>
    <cellStyle name="Header2 8 2 2 15 7" xfId="18450"/>
    <cellStyle name="Header2 8 2 2 16" xfId="9700"/>
    <cellStyle name="Header2 8 2 2 16 2" xfId="12304"/>
    <cellStyle name="Header2 8 2 2 16 3" xfId="13738"/>
    <cellStyle name="Header2 8 2 2 16 4" xfId="15074"/>
    <cellStyle name="Header2 8 2 2 16 5" xfId="16335"/>
    <cellStyle name="Header2 8 2 2 16 6" xfId="17539"/>
    <cellStyle name="Header2 8 2 2 16 7" xfId="18477"/>
    <cellStyle name="Header2 8 2 2 17" xfId="9730"/>
    <cellStyle name="Header2 8 2 2 17 2" xfId="12334"/>
    <cellStyle name="Header2 8 2 2 17 3" xfId="13768"/>
    <cellStyle name="Header2 8 2 2 17 4" xfId="15104"/>
    <cellStyle name="Header2 8 2 2 17 5" xfId="16365"/>
    <cellStyle name="Header2 8 2 2 17 6" xfId="17569"/>
    <cellStyle name="Header2 8 2 2 17 7" xfId="18507"/>
    <cellStyle name="Header2 8 2 2 18" xfId="9753"/>
    <cellStyle name="Header2 8 2 2 18 2" xfId="12357"/>
    <cellStyle name="Header2 8 2 2 18 3" xfId="13791"/>
    <cellStyle name="Header2 8 2 2 18 4" xfId="15127"/>
    <cellStyle name="Header2 8 2 2 18 5" xfId="16388"/>
    <cellStyle name="Header2 8 2 2 18 6" xfId="17592"/>
    <cellStyle name="Header2 8 2 2 18 7" xfId="18530"/>
    <cellStyle name="Header2 8 2 2 19" xfId="9771"/>
    <cellStyle name="Header2 8 2 2 19 2" xfId="12375"/>
    <cellStyle name="Header2 8 2 2 19 3" xfId="13809"/>
    <cellStyle name="Header2 8 2 2 19 4" xfId="15145"/>
    <cellStyle name="Header2 8 2 2 19 5" xfId="16406"/>
    <cellStyle name="Header2 8 2 2 19 6" xfId="17610"/>
    <cellStyle name="Header2 8 2 2 19 7" xfId="18548"/>
    <cellStyle name="Header2 8 2 2 2" xfId="9342"/>
    <cellStyle name="Header2 8 2 2 2 2" xfId="11947"/>
    <cellStyle name="Header2 8 2 2 2 3" xfId="8536"/>
    <cellStyle name="Header2 8 2 2 2 4" xfId="11447"/>
    <cellStyle name="Header2 8 2 2 2 5" xfId="8088"/>
    <cellStyle name="Header2 8 2 2 2 6" xfId="4673"/>
    <cellStyle name="Header2 8 2 2 2 7" xfId="14724"/>
    <cellStyle name="Header2 8 2 2 2 8" xfId="20688"/>
    <cellStyle name="Header2 8 2 2 20" xfId="9792"/>
    <cellStyle name="Header2 8 2 2 20 2" xfId="12396"/>
    <cellStyle name="Header2 8 2 2 20 3" xfId="13830"/>
    <cellStyle name="Header2 8 2 2 20 4" xfId="15166"/>
    <cellStyle name="Header2 8 2 2 20 5" xfId="16427"/>
    <cellStyle name="Header2 8 2 2 20 6" xfId="17631"/>
    <cellStyle name="Header2 8 2 2 20 7" xfId="18569"/>
    <cellStyle name="Header2 8 2 2 21" xfId="9817"/>
    <cellStyle name="Header2 8 2 2 21 2" xfId="12421"/>
    <cellStyle name="Header2 8 2 2 21 3" xfId="13855"/>
    <cellStyle name="Header2 8 2 2 21 4" xfId="15191"/>
    <cellStyle name="Header2 8 2 2 21 5" xfId="16452"/>
    <cellStyle name="Header2 8 2 2 21 6" xfId="17656"/>
    <cellStyle name="Header2 8 2 2 21 7" xfId="18594"/>
    <cellStyle name="Header2 8 2 2 22" xfId="9839"/>
    <cellStyle name="Header2 8 2 2 22 2" xfId="12443"/>
    <cellStyle name="Header2 8 2 2 22 3" xfId="13877"/>
    <cellStyle name="Header2 8 2 2 22 4" xfId="15213"/>
    <cellStyle name="Header2 8 2 2 22 5" xfId="16474"/>
    <cellStyle name="Header2 8 2 2 22 6" xfId="17678"/>
    <cellStyle name="Header2 8 2 2 22 7" xfId="18616"/>
    <cellStyle name="Header2 8 2 2 23" xfId="9857"/>
    <cellStyle name="Header2 8 2 2 23 2" xfId="12461"/>
    <cellStyle name="Header2 8 2 2 23 3" xfId="13895"/>
    <cellStyle name="Header2 8 2 2 23 4" xfId="15231"/>
    <cellStyle name="Header2 8 2 2 23 5" xfId="16492"/>
    <cellStyle name="Header2 8 2 2 23 6" xfId="17696"/>
    <cellStyle name="Header2 8 2 2 23 7" xfId="18634"/>
    <cellStyle name="Header2 8 2 2 24" xfId="9865"/>
    <cellStyle name="Header2 8 2 2 24 2" xfId="12469"/>
    <cellStyle name="Header2 8 2 2 24 3" xfId="13903"/>
    <cellStyle name="Header2 8 2 2 24 4" xfId="15239"/>
    <cellStyle name="Header2 8 2 2 24 5" xfId="16500"/>
    <cellStyle name="Header2 8 2 2 24 6" xfId="17704"/>
    <cellStyle name="Header2 8 2 2 24 7" xfId="18642"/>
    <cellStyle name="Header2 8 2 2 25" xfId="9888"/>
    <cellStyle name="Header2 8 2 2 25 2" xfId="12492"/>
    <cellStyle name="Header2 8 2 2 25 3" xfId="13926"/>
    <cellStyle name="Header2 8 2 2 25 4" xfId="15262"/>
    <cellStyle name="Header2 8 2 2 25 5" xfId="16523"/>
    <cellStyle name="Header2 8 2 2 25 6" xfId="17727"/>
    <cellStyle name="Header2 8 2 2 25 7" xfId="18665"/>
    <cellStyle name="Header2 8 2 2 26" xfId="9912"/>
    <cellStyle name="Header2 8 2 2 26 2" xfId="12516"/>
    <cellStyle name="Header2 8 2 2 26 3" xfId="13950"/>
    <cellStyle name="Header2 8 2 2 26 4" xfId="15286"/>
    <cellStyle name="Header2 8 2 2 26 5" xfId="16547"/>
    <cellStyle name="Header2 8 2 2 26 6" xfId="17751"/>
    <cellStyle name="Header2 8 2 2 26 7" xfId="18689"/>
    <cellStyle name="Header2 8 2 2 27" xfId="9933"/>
    <cellStyle name="Header2 8 2 2 27 2" xfId="12537"/>
    <cellStyle name="Header2 8 2 2 27 3" xfId="13971"/>
    <cellStyle name="Header2 8 2 2 27 4" xfId="15307"/>
    <cellStyle name="Header2 8 2 2 27 5" xfId="16568"/>
    <cellStyle name="Header2 8 2 2 27 6" xfId="17772"/>
    <cellStyle name="Header2 8 2 2 27 7" xfId="18710"/>
    <cellStyle name="Header2 8 2 2 28" xfId="9953"/>
    <cellStyle name="Header2 8 2 2 28 2" xfId="12557"/>
    <cellStyle name="Header2 8 2 2 28 3" xfId="13991"/>
    <cellStyle name="Header2 8 2 2 28 4" xfId="15327"/>
    <cellStyle name="Header2 8 2 2 28 5" xfId="16588"/>
    <cellStyle name="Header2 8 2 2 28 6" xfId="17792"/>
    <cellStyle name="Header2 8 2 2 28 7" xfId="18730"/>
    <cellStyle name="Header2 8 2 2 29" xfId="9973"/>
    <cellStyle name="Header2 8 2 2 29 2" xfId="12577"/>
    <cellStyle name="Header2 8 2 2 29 3" xfId="14011"/>
    <cellStyle name="Header2 8 2 2 29 4" xfId="15347"/>
    <cellStyle name="Header2 8 2 2 29 5" xfId="16608"/>
    <cellStyle name="Header2 8 2 2 29 6" xfId="17812"/>
    <cellStyle name="Header2 8 2 2 29 7" xfId="18750"/>
    <cellStyle name="Header2 8 2 2 3" xfId="9365"/>
    <cellStyle name="Header2 8 2 2 3 2" xfId="11970"/>
    <cellStyle name="Header2 8 2 2 3 3" xfId="5942"/>
    <cellStyle name="Header2 8 2 2 3 4" xfId="10511"/>
    <cellStyle name="Header2 8 2 2 3 5" xfId="10403"/>
    <cellStyle name="Header2 8 2 2 3 6" xfId="7019"/>
    <cellStyle name="Header2 8 2 2 3 7" xfId="6813"/>
    <cellStyle name="Header2 8 2 2 3 8" xfId="20770"/>
    <cellStyle name="Header2 8 2 2 30" xfId="10004"/>
    <cellStyle name="Header2 8 2 2 30 2" xfId="12608"/>
    <cellStyle name="Header2 8 2 2 30 3" xfId="14042"/>
    <cellStyle name="Header2 8 2 2 30 4" xfId="15378"/>
    <cellStyle name="Header2 8 2 2 30 5" xfId="16639"/>
    <cellStyle name="Header2 8 2 2 30 6" xfId="17843"/>
    <cellStyle name="Header2 8 2 2 30 7" xfId="18781"/>
    <cellStyle name="Header2 8 2 2 31" xfId="10239"/>
    <cellStyle name="Header2 8 2 2 31 2" xfId="12780"/>
    <cellStyle name="Header2 8 2 2 31 3" xfId="14191"/>
    <cellStyle name="Header2 8 2 2 31 4" xfId="15522"/>
    <cellStyle name="Header2 8 2 2 31 5" xfId="16767"/>
    <cellStyle name="Header2 8 2 2 31 6" xfId="17951"/>
    <cellStyle name="Header2 8 2 2 31 7" xfId="18882"/>
    <cellStyle name="Header2 8 2 2 32" xfId="10280"/>
    <cellStyle name="Header2 8 2 2 32 2" xfId="12821"/>
    <cellStyle name="Header2 8 2 2 32 3" xfId="14232"/>
    <cellStyle name="Header2 8 2 2 32 4" xfId="15563"/>
    <cellStyle name="Header2 8 2 2 32 5" xfId="16808"/>
    <cellStyle name="Header2 8 2 2 32 6" xfId="17992"/>
    <cellStyle name="Header2 8 2 2 32 7" xfId="18923"/>
    <cellStyle name="Header2 8 2 2 33" xfId="10311"/>
    <cellStyle name="Header2 8 2 2 33 2" xfId="12852"/>
    <cellStyle name="Header2 8 2 2 33 3" xfId="14263"/>
    <cellStyle name="Header2 8 2 2 33 4" xfId="15594"/>
    <cellStyle name="Header2 8 2 2 33 5" xfId="16839"/>
    <cellStyle name="Header2 8 2 2 33 6" xfId="18023"/>
    <cellStyle name="Header2 8 2 2 33 7" xfId="18954"/>
    <cellStyle name="Header2 8 2 2 34" xfId="11267"/>
    <cellStyle name="Header2 8 2 2 34 2" xfId="13592"/>
    <cellStyle name="Header2 8 2 2 34 3" xfId="14916"/>
    <cellStyle name="Header2 8 2 2 34 4" xfId="16165"/>
    <cellStyle name="Header2 8 2 2 34 5" xfId="17375"/>
    <cellStyle name="Header2 8 2 2 34 6" xfId="18307"/>
    <cellStyle name="Header2 8 2 2 34 7" xfId="19124"/>
    <cellStyle name="Header2 8 2 2 35" xfId="11309"/>
    <cellStyle name="Header2 8 2 2 35 2" xfId="13634"/>
    <cellStyle name="Header2 8 2 2 35 3" xfId="14958"/>
    <cellStyle name="Header2 8 2 2 35 4" xfId="16207"/>
    <cellStyle name="Header2 8 2 2 35 5" xfId="17417"/>
    <cellStyle name="Header2 8 2 2 35 6" xfId="18349"/>
    <cellStyle name="Header2 8 2 2 35 7" xfId="19166"/>
    <cellStyle name="Header2 8 2 2 36" xfId="11325"/>
    <cellStyle name="Header2 8 2 2 36 2" xfId="13650"/>
    <cellStyle name="Header2 8 2 2 36 3" xfId="14974"/>
    <cellStyle name="Header2 8 2 2 36 4" xfId="16223"/>
    <cellStyle name="Header2 8 2 2 36 5" xfId="17433"/>
    <cellStyle name="Header2 8 2 2 36 6" xfId="18365"/>
    <cellStyle name="Header2 8 2 2 36 7" xfId="19182"/>
    <cellStyle name="Header2 8 2 2 37" xfId="11335"/>
    <cellStyle name="Header2 8 2 2 37 2" xfId="13660"/>
    <cellStyle name="Header2 8 2 2 37 3" xfId="14984"/>
    <cellStyle name="Header2 8 2 2 37 4" xfId="16233"/>
    <cellStyle name="Header2 8 2 2 37 5" xfId="17443"/>
    <cellStyle name="Header2 8 2 2 37 6" xfId="18375"/>
    <cellStyle name="Header2 8 2 2 37 7" xfId="19192"/>
    <cellStyle name="Header2 8 2 2 38" xfId="20446"/>
    <cellStyle name="Header2 8 2 2 4" xfId="9375"/>
    <cellStyle name="Header2 8 2 2 4 2" xfId="11980"/>
    <cellStyle name="Header2 8 2 2 4 3" xfId="5335"/>
    <cellStyle name="Header2 8 2 2 4 4" xfId="7145"/>
    <cellStyle name="Header2 8 2 2 4 5" xfId="10655"/>
    <cellStyle name="Header2 8 2 2 4 6" xfId="3264"/>
    <cellStyle name="Header2 8 2 2 4 7" xfId="8646"/>
    <cellStyle name="Header2 8 2 2 4 8" xfId="20540"/>
    <cellStyle name="Header2 8 2 2 5" xfId="9443"/>
    <cellStyle name="Header2 8 2 2 5 2" xfId="12047"/>
    <cellStyle name="Header2 8 2 2 5 3" xfId="4759"/>
    <cellStyle name="Header2 8 2 2 5 4" xfId="11374"/>
    <cellStyle name="Header2 8 2 2 5 5" xfId="6249"/>
    <cellStyle name="Header2 8 2 2 5 6" xfId="8137"/>
    <cellStyle name="Header2 8 2 2 5 7" xfId="14268"/>
    <cellStyle name="Header2 8 2 2 6" xfId="9464"/>
    <cellStyle name="Header2 8 2 2 6 2" xfId="12068"/>
    <cellStyle name="Header2 8 2 2 6 3" xfId="5623"/>
    <cellStyle name="Header2 8 2 2 6 4" xfId="10639"/>
    <cellStyle name="Header2 8 2 2 6 5" xfId="14605"/>
    <cellStyle name="Header2 8 2 2 6 6" xfId="15928"/>
    <cellStyle name="Header2 8 2 2 6 7" xfId="17131"/>
    <cellStyle name="Header2 8 2 2 7" xfId="9490"/>
    <cellStyle name="Header2 8 2 2 7 2" xfId="12094"/>
    <cellStyle name="Header2 8 2 2 7 3" xfId="7096"/>
    <cellStyle name="Header2 8 2 2 7 4" xfId="8563"/>
    <cellStyle name="Header2 8 2 2 7 5" xfId="14591"/>
    <cellStyle name="Header2 8 2 2 7 6" xfId="15615"/>
    <cellStyle name="Header2 8 2 2 7 7" xfId="16857"/>
    <cellStyle name="Header2 8 2 2 8" xfId="9524"/>
    <cellStyle name="Header2 8 2 2 8 2" xfId="12128"/>
    <cellStyle name="Header2 8 2 2 8 3" xfId="5297"/>
    <cellStyle name="Header2 8 2 2 8 4" xfId="13107"/>
    <cellStyle name="Header2 8 2 2 8 5" xfId="13113"/>
    <cellStyle name="Header2 8 2 2 8 6" xfId="15765"/>
    <cellStyle name="Header2 8 2 2 8 7" xfId="8486"/>
    <cellStyle name="Header2 8 2 2 9" xfId="9555"/>
    <cellStyle name="Header2 8 2 2 9 2" xfId="12159"/>
    <cellStyle name="Header2 8 2 2 9 3" xfId="7089"/>
    <cellStyle name="Header2 8 2 2 9 4" xfId="14396"/>
    <cellStyle name="Header2 8 2 2 9 5" xfId="15637"/>
    <cellStyle name="Header2 8 2 2 9 6" xfId="15932"/>
    <cellStyle name="Header2 8 2 2 9 7" xfId="18037"/>
    <cellStyle name="Header2 8 2 3" xfId="11195"/>
    <cellStyle name="Header2 8 2 3 2" xfId="13537"/>
    <cellStyle name="Header2 8 2 3 3" xfId="14870"/>
    <cellStyle name="Header2 8 2 3 4" xfId="16120"/>
    <cellStyle name="Header2 8 2 3 5" xfId="17332"/>
    <cellStyle name="Header2 8 2 3 6" xfId="18272"/>
    <cellStyle name="Header2 8 2 3 7" xfId="19088"/>
    <cellStyle name="Header2 8 2 3 8" xfId="20645"/>
    <cellStyle name="Header2 8 2 4" xfId="20724"/>
    <cellStyle name="Header2 8 2 5" xfId="20348"/>
    <cellStyle name="Header2 8 3" xfId="8714"/>
    <cellStyle name="Header2 8 3 10" xfId="5834"/>
    <cellStyle name="Header2 8 3 11" xfId="8583"/>
    <cellStyle name="Header2 8 3 12" xfId="10539"/>
    <cellStyle name="Header2 8 3 13" xfId="16665"/>
    <cellStyle name="Header2 8 3 14" xfId="20315"/>
    <cellStyle name="Header2 8 3 2" xfId="9293"/>
    <cellStyle name="Header2 8 3 2 2" xfId="11898"/>
    <cellStyle name="Header2 8 3 2 2 2" xfId="20678"/>
    <cellStyle name="Header2 8 3 2 3" xfId="7960"/>
    <cellStyle name="Header2 8 3 2 3 2" xfId="20760"/>
    <cellStyle name="Header2 8 3 2 4" xfId="13092"/>
    <cellStyle name="Header2 8 3 2 4 2" xfId="20527"/>
    <cellStyle name="Header2 8 3 2 5" xfId="14461"/>
    <cellStyle name="Header2 8 3 2 6" xfId="15733"/>
    <cellStyle name="Header2 8 3 2 7" xfId="16852"/>
    <cellStyle name="Header2 8 3 2 8" xfId="20435"/>
    <cellStyle name="Header2 8 3 3" xfId="8932"/>
    <cellStyle name="Header2 8 3 3 2" xfId="11549"/>
    <cellStyle name="Header2 8 3 3 3" xfId="8184"/>
    <cellStyle name="Header2 8 3 3 4" xfId="6184"/>
    <cellStyle name="Header2 8 3 3 5" xfId="5867"/>
    <cellStyle name="Header2 8 3 3 6" xfId="7224"/>
    <cellStyle name="Header2 8 3 3 7" xfId="5906"/>
    <cellStyle name="Header2 8 3 3 8" xfId="20612"/>
    <cellStyle name="Header2 8 3 4" xfId="9080"/>
    <cellStyle name="Header2 8 3 4 2" xfId="11693"/>
    <cellStyle name="Header2 8 3 4 3" xfId="7830"/>
    <cellStyle name="Header2 8 3 4 4" xfId="10344"/>
    <cellStyle name="Header2 8 3 4 5" xfId="14558"/>
    <cellStyle name="Header2 8 3 4 6" xfId="6908"/>
    <cellStyle name="Header2 8 3 4 7" xfId="17159"/>
    <cellStyle name="Header2 8 3 4 8" xfId="20710"/>
    <cellStyle name="Header2 8 3 5" xfId="8986"/>
    <cellStyle name="Header2 8 3 5 2" xfId="11602"/>
    <cellStyle name="Header2 8 3 5 3" xfId="6950"/>
    <cellStyle name="Header2 8 3 5 4" xfId="6151"/>
    <cellStyle name="Header2 8 3 5 5" xfId="5432"/>
    <cellStyle name="Header2 8 3 5 6" xfId="5526"/>
    <cellStyle name="Header2 8 3 5 7" xfId="8341"/>
    <cellStyle name="Header2 8 3 6" xfId="6618"/>
    <cellStyle name="Header2 8 3 6 2" xfId="7378"/>
    <cellStyle name="Header2 8 3 6 3" xfId="6060"/>
    <cellStyle name="Header2 8 3 6 4" xfId="7789"/>
    <cellStyle name="Header2 8 3 6 5" xfId="4627"/>
    <cellStyle name="Header2 8 3 6 6" xfId="4591"/>
    <cellStyle name="Header2 8 3 6 7" xfId="5707"/>
    <cellStyle name="Header2 8 3 7" xfId="10140"/>
    <cellStyle name="Header2 8 3 7 2" xfId="12713"/>
    <cellStyle name="Header2 8 3 7 3" xfId="14130"/>
    <cellStyle name="Header2 8 3 7 4" xfId="15463"/>
    <cellStyle name="Header2 8 3 7 5" xfId="16718"/>
    <cellStyle name="Header2 8 3 7 6" xfId="17910"/>
    <cellStyle name="Header2 8 3 7 7" xfId="18841"/>
    <cellStyle name="Header2 8 3 8" xfId="11159"/>
    <cellStyle name="Header2 8 3 8 2" xfId="13512"/>
    <cellStyle name="Header2 8 3 8 3" xfId="14849"/>
    <cellStyle name="Header2 8 3 8 4" xfId="16102"/>
    <cellStyle name="Header2 8 3 8 5" xfId="17317"/>
    <cellStyle name="Header2 8 3 8 6" xfId="18258"/>
    <cellStyle name="Header2 8 3 8 7" xfId="19074"/>
    <cellStyle name="Header2 8 3 9" xfId="11396"/>
    <cellStyle name="Header2 8 4" xfId="8808"/>
    <cellStyle name="Header2 8 4 10" xfId="9576"/>
    <cellStyle name="Header2 8 4 10 2" xfId="12180"/>
    <cellStyle name="Header2 8 4 10 3" xfId="7084"/>
    <cellStyle name="Header2 8 4 10 4" xfId="8552"/>
    <cellStyle name="Header2 8 4 10 5" xfId="7826"/>
    <cellStyle name="Header2 8 4 10 6" xfId="14374"/>
    <cellStyle name="Header2 8 4 10 7" xfId="5194"/>
    <cellStyle name="Header2 8 4 11" xfId="8983"/>
    <cellStyle name="Header2 8 4 11 2" xfId="11600"/>
    <cellStyle name="Header2 8 4 11 3" xfId="6951"/>
    <cellStyle name="Header2 8 4 11 4" xfId="6153"/>
    <cellStyle name="Header2 8 4 11 5" xfId="4604"/>
    <cellStyle name="Header2 8 4 11 6" xfId="7993"/>
    <cellStyle name="Header2 8 4 11 7" xfId="8342"/>
    <cellStyle name="Header2 8 4 12" xfId="9611"/>
    <cellStyle name="Header2 8 4 12 2" xfId="12215"/>
    <cellStyle name="Header2 8 4 12 3" xfId="7655"/>
    <cellStyle name="Header2 8 4 12 4" xfId="12889"/>
    <cellStyle name="Header2 8 4 12 5" xfId="16246"/>
    <cellStyle name="Header2 8 4 12 6" xfId="17450"/>
    <cellStyle name="Header2 8 4 12 7" xfId="18388"/>
    <cellStyle name="Header2 8 4 13" xfId="9636"/>
    <cellStyle name="Header2 8 4 13 2" xfId="12240"/>
    <cellStyle name="Header2 8 4 13 3" xfId="13674"/>
    <cellStyle name="Header2 8 4 13 4" xfId="15010"/>
    <cellStyle name="Header2 8 4 13 5" xfId="16271"/>
    <cellStyle name="Header2 8 4 13 6" xfId="17475"/>
    <cellStyle name="Header2 8 4 13 7" xfId="18413"/>
    <cellStyle name="Header2 8 4 14" xfId="6595"/>
    <cellStyle name="Header2 8 4 14 2" xfId="7393"/>
    <cellStyle name="Header2 8 4 14 3" xfId="6043"/>
    <cellStyle name="Header2 8 4 14 4" xfId="5140"/>
    <cellStyle name="Header2 8 4 14 5" xfId="6222"/>
    <cellStyle name="Header2 8 4 14 6" xfId="12714"/>
    <cellStyle name="Header2 8 4 14 7" xfId="8017"/>
    <cellStyle name="Header2 8 4 15" xfId="9660"/>
    <cellStyle name="Header2 8 4 15 2" xfId="12264"/>
    <cellStyle name="Header2 8 4 15 3" xfId="13698"/>
    <cellStyle name="Header2 8 4 15 4" xfId="15034"/>
    <cellStyle name="Header2 8 4 15 5" xfId="16295"/>
    <cellStyle name="Header2 8 4 15 6" xfId="17499"/>
    <cellStyle name="Header2 8 4 15 7" xfId="18437"/>
    <cellStyle name="Header2 8 4 16" xfId="9684"/>
    <cellStyle name="Header2 8 4 16 2" xfId="12288"/>
    <cellStyle name="Header2 8 4 16 3" xfId="13722"/>
    <cellStyle name="Header2 8 4 16 4" xfId="15058"/>
    <cellStyle name="Header2 8 4 16 5" xfId="16319"/>
    <cellStyle name="Header2 8 4 16 6" xfId="17523"/>
    <cellStyle name="Header2 8 4 16 7" xfId="18461"/>
    <cellStyle name="Header2 8 4 17" xfId="9717"/>
    <cellStyle name="Header2 8 4 17 2" xfId="12321"/>
    <cellStyle name="Header2 8 4 17 3" xfId="13755"/>
    <cellStyle name="Header2 8 4 17 4" xfId="15091"/>
    <cellStyle name="Header2 8 4 17 5" xfId="16352"/>
    <cellStyle name="Header2 8 4 17 6" xfId="17556"/>
    <cellStyle name="Header2 8 4 17 7" xfId="18494"/>
    <cellStyle name="Header2 8 4 18" xfId="9739"/>
    <cellStyle name="Header2 8 4 18 2" xfId="12343"/>
    <cellStyle name="Header2 8 4 18 3" xfId="13777"/>
    <cellStyle name="Header2 8 4 18 4" xfId="15113"/>
    <cellStyle name="Header2 8 4 18 5" xfId="16374"/>
    <cellStyle name="Header2 8 4 18 6" xfId="17578"/>
    <cellStyle name="Header2 8 4 18 7" xfId="18516"/>
    <cellStyle name="Header2 8 4 19" xfId="9761"/>
    <cellStyle name="Header2 8 4 19 2" xfId="12365"/>
    <cellStyle name="Header2 8 4 19 3" xfId="13799"/>
    <cellStyle name="Header2 8 4 19 4" xfId="15135"/>
    <cellStyle name="Header2 8 4 19 5" xfId="16396"/>
    <cellStyle name="Header2 8 4 19 6" xfId="17600"/>
    <cellStyle name="Header2 8 4 19 7" xfId="18538"/>
    <cellStyle name="Header2 8 4 2" xfId="9328"/>
    <cellStyle name="Header2 8 4 2 2" xfId="11933"/>
    <cellStyle name="Header2 8 4 2 3" xfId="5385"/>
    <cellStyle name="Header2 8 4 2 4" xfId="13307"/>
    <cellStyle name="Header2 8 4 2 5" xfId="6831"/>
    <cellStyle name="Header2 8 4 2 6" xfId="16096"/>
    <cellStyle name="Header2 8 4 2 7" xfId="6856"/>
    <cellStyle name="Header2 8 4 2 8" xfId="20479"/>
    <cellStyle name="Header2 8 4 20" xfId="9779"/>
    <cellStyle name="Header2 8 4 20 2" xfId="12383"/>
    <cellStyle name="Header2 8 4 20 3" xfId="13817"/>
    <cellStyle name="Header2 8 4 20 4" xfId="15153"/>
    <cellStyle name="Header2 8 4 20 5" xfId="16414"/>
    <cellStyle name="Header2 8 4 20 6" xfId="17618"/>
    <cellStyle name="Header2 8 4 20 7" xfId="18556"/>
    <cellStyle name="Header2 8 4 21" xfId="9805"/>
    <cellStyle name="Header2 8 4 21 2" xfId="12409"/>
    <cellStyle name="Header2 8 4 21 3" xfId="13843"/>
    <cellStyle name="Header2 8 4 21 4" xfId="15179"/>
    <cellStyle name="Header2 8 4 21 5" xfId="16440"/>
    <cellStyle name="Header2 8 4 21 6" xfId="17644"/>
    <cellStyle name="Header2 8 4 21 7" xfId="18582"/>
    <cellStyle name="Header2 8 4 22" xfId="9826"/>
    <cellStyle name="Header2 8 4 22 2" xfId="12430"/>
    <cellStyle name="Header2 8 4 22 3" xfId="13864"/>
    <cellStyle name="Header2 8 4 22 4" xfId="15200"/>
    <cellStyle name="Header2 8 4 22 5" xfId="16461"/>
    <cellStyle name="Header2 8 4 22 6" xfId="17665"/>
    <cellStyle name="Header2 8 4 22 7" xfId="18603"/>
    <cellStyle name="Header2 8 4 23" xfId="9846"/>
    <cellStyle name="Header2 8 4 23 2" xfId="12450"/>
    <cellStyle name="Header2 8 4 23 3" xfId="13884"/>
    <cellStyle name="Header2 8 4 23 4" xfId="15220"/>
    <cellStyle name="Header2 8 4 23 5" xfId="16481"/>
    <cellStyle name="Header2 8 4 23 6" xfId="17685"/>
    <cellStyle name="Header2 8 4 23 7" xfId="18623"/>
    <cellStyle name="Header2 8 4 24" xfId="6678"/>
    <cellStyle name="Header2 8 4 24 2" xfId="8368"/>
    <cellStyle name="Header2 8 4 24 3" xfId="13227"/>
    <cellStyle name="Header2 8 4 24 4" xfId="14557"/>
    <cellStyle name="Header2 8 4 24 5" xfId="15882"/>
    <cellStyle name="Header2 8 4 24 6" xfId="17130"/>
    <cellStyle name="Header2 8 4 24 7" xfId="18135"/>
    <cellStyle name="Header2 8 4 25" xfId="9876"/>
    <cellStyle name="Header2 8 4 25 2" xfId="12480"/>
    <cellStyle name="Header2 8 4 25 3" xfId="13914"/>
    <cellStyle name="Header2 8 4 25 4" xfId="15250"/>
    <cellStyle name="Header2 8 4 25 5" xfId="16511"/>
    <cellStyle name="Header2 8 4 25 6" xfId="17715"/>
    <cellStyle name="Header2 8 4 25 7" xfId="18653"/>
    <cellStyle name="Header2 8 4 26" xfId="9901"/>
    <cellStyle name="Header2 8 4 26 2" xfId="12505"/>
    <cellStyle name="Header2 8 4 26 3" xfId="13939"/>
    <cellStyle name="Header2 8 4 26 4" xfId="15275"/>
    <cellStyle name="Header2 8 4 26 5" xfId="16536"/>
    <cellStyle name="Header2 8 4 26 6" xfId="17740"/>
    <cellStyle name="Header2 8 4 26 7" xfId="18678"/>
    <cellStyle name="Header2 8 4 27" xfId="9921"/>
    <cellStyle name="Header2 8 4 27 2" xfId="12525"/>
    <cellStyle name="Header2 8 4 27 3" xfId="13959"/>
    <cellStyle name="Header2 8 4 27 4" xfId="15295"/>
    <cellStyle name="Header2 8 4 27 5" xfId="16556"/>
    <cellStyle name="Header2 8 4 27 6" xfId="17760"/>
    <cellStyle name="Header2 8 4 27 7" xfId="18698"/>
    <cellStyle name="Header2 8 4 28" xfId="9942"/>
    <cellStyle name="Header2 8 4 28 2" xfId="12546"/>
    <cellStyle name="Header2 8 4 28 3" xfId="13980"/>
    <cellStyle name="Header2 8 4 28 4" xfId="15316"/>
    <cellStyle name="Header2 8 4 28 5" xfId="16577"/>
    <cellStyle name="Header2 8 4 28 6" xfId="17781"/>
    <cellStyle name="Header2 8 4 28 7" xfId="18719"/>
    <cellStyle name="Header2 8 4 29" xfId="9962"/>
    <cellStyle name="Header2 8 4 29 2" xfId="12566"/>
    <cellStyle name="Header2 8 4 29 3" xfId="14000"/>
    <cellStyle name="Header2 8 4 29 4" xfId="15336"/>
    <cellStyle name="Header2 8 4 29 5" xfId="16597"/>
    <cellStyle name="Header2 8 4 29 6" xfId="17801"/>
    <cellStyle name="Header2 8 4 29 7" xfId="18739"/>
    <cellStyle name="Header2 8 4 3" xfId="9354"/>
    <cellStyle name="Header2 8 4 3 2" xfId="11959"/>
    <cellStyle name="Header2 8 4 3 3" xfId="10472"/>
    <cellStyle name="Header2 8 4 3 4" xfId="5542"/>
    <cellStyle name="Header2 8 4 3 5" xfId="8091"/>
    <cellStyle name="Header2 8 4 3 6" xfId="15622"/>
    <cellStyle name="Header2 8 4 3 7" xfId="8577"/>
    <cellStyle name="Header2 8 4 3 8" xfId="20542"/>
    <cellStyle name="Header2 8 4 30" xfId="9993"/>
    <cellStyle name="Header2 8 4 30 2" xfId="12597"/>
    <cellStyle name="Header2 8 4 30 3" xfId="14031"/>
    <cellStyle name="Header2 8 4 30 4" xfId="15367"/>
    <cellStyle name="Header2 8 4 30 5" xfId="16628"/>
    <cellStyle name="Header2 8 4 30 6" xfId="17832"/>
    <cellStyle name="Header2 8 4 30 7" xfId="18770"/>
    <cellStyle name="Header2 8 4 31" xfId="10210"/>
    <cellStyle name="Header2 8 4 31 2" xfId="12762"/>
    <cellStyle name="Header2 8 4 31 3" xfId="14173"/>
    <cellStyle name="Header2 8 4 31 4" xfId="15505"/>
    <cellStyle name="Header2 8 4 31 5" xfId="16753"/>
    <cellStyle name="Header2 8 4 31 6" xfId="17939"/>
    <cellStyle name="Header2 8 4 31 7" xfId="18870"/>
    <cellStyle name="Header2 8 4 32" xfId="10269"/>
    <cellStyle name="Header2 8 4 32 2" xfId="12810"/>
    <cellStyle name="Header2 8 4 32 3" xfId="14221"/>
    <cellStyle name="Header2 8 4 32 4" xfId="15552"/>
    <cellStyle name="Header2 8 4 32 5" xfId="16797"/>
    <cellStyle name="Header2 8 4 32 6" xfId="17981"/>
    <cellStyle name="Header2 8 4 32 7" xfId="18912"/>
    <cellStyle name="Header2 8 4 33" xfId="10300"/>
    <cellStyle name="Header2 8 4 33 2" xfId="12841"/>
    <cellStyle name="Header2 8 4 33 3" xfId="14252"/>
    <cellStyle name="Header2 8 4 33 4" xfId="15583"/>
    <cellStyle name="Header2 8 4 33 5" xfId="16828"/>
    <cellStyle name="Header2 8 4 33 6" xfId="18012"/>
    <cellStyle name="Header2 8 4 33 7" xfId="18943"/>
    <cellStyle name="Header2 8 4 34" xfId="11238"/>
    <cellStyle name="Header2 8 4 34 2" xfId="13570"/>
    <cellStyle name="Header2 8 4 34 3" xfId="14900"/>
    <cellStyle name="Header2 8 4 34 4" xfId="16150"/>
    <cellStyle name="Header2 8 4 34 5" xfId="17360"/>
    <cellStyle name="Header2 8 4 34 6" xfId="18295"/>
    <cellStyle name="Header2 8 4 34 7" xfId="19112"/>
    <cellStyle name="Header2 8 4 35" xfId="11298"/>
    <cellStyle name="Header2 8 4 35 2" xfId="13623"/>
    <cellStyle name="Header2 8 4 35 3" xfId="14947"/>
    <cellStyle name="Header2 8 4 35 4" xfId="16196"/>
    <cellStyle name="Header2 8 4 35 5" xfId="17406"/>
    <cellStyle name="Header2 8 4 35 6" xfId="18338"/>
    <cellStyle name="Header2 8 4 35 7" xfId="19155"/>
    <cellStyle name="Header2 8 4 36" xfId="11315"/>
    <cellStyle name="Header2 8 4 36 2" xfId="13640"/>
    <cellStyle name="Header2 8 4 36 3" xfId="14964"/>
    <cellStyle name="Header2 8 4 36 4" xfId="16213"/>
    <cellStyle name="Header2 8 4 36 5" xfId="17423"/>
    <cellStyle name="Header2 8 4 36 6" xfId="18355"/>
    <cellStyle name="Header2 8 4 36 7" xfId="19172"/>
    <cellStyle name="Header2 8 4 37" xfId="11041"/>
    <cellStyle name="Header2 8 4 37 2" xfId="13418"/>
    <cellStyle name="Header2 8 4 37 3" xfId="14762"/>
    <cellStyle name="Header2 8 4 37 4" xfId="16023"/>
    <cellStyle name="Header2 8 4 37 5" xfId="17245"/>
    <cellStyle name="Header2 8 4 37 6" xfId="18199"/>
    <cellStyle name="Header2 8 4 37 7" xfId="19013"/>
    <cellStyle name="Header2 8 4 38" xfId="20135"/>
    <cellStyle name="Header2 8 4 4" xfId="6733"/>
    <cellStyle name="Header2 8 4 4 2" xfId="5850"/>
    <cellStyle name="Header2 8 4 4 3" xfId="5815"/>
    <cellStyle name="Header2 8 4 4 4" xfId="14376"/>
    <cellStyle name="Header2 8 4 4 5" xfId="10465"/>
    <cellStyle name="Header2 8 4 4 6" xfId="16980"/>
    <cellStyle name="Header2 8 4 4 7" xfId="16092"/>
    <cellStyle name="Header2 8 4 4 8" xfId="20494"/>
    <cellStyle name="Header2 8 4 5" xfId="9429"/>
    <cellStyle name="Header2 8 4 5 2" xfId="12033"/>
    <cellStyle name="Header2 8 4 5 3" xfId="5042"/>
    <cellStyle name="Header2 8 4 5 4" xfId="10663"/>
    <cellStyle name="Header2 8 4 5 5" xfId="8024"/>
    <cellStyle name="Header2 8 4 5 6" xfId="10500"/>
    <cellStyle name="Header2 8 4 5 7" xfId="10341"/>
    <cellStyle name="Header2 8 4 6" xfId="9453"/>
    <cellStyle name="Header2 8 4 6 2" xfId="12057"/>
    <cellStyle name="Header2 8 4 6 3" xfId="6428"/>
    <cellStyle name="Header2 8 4 6 4" xfId="10351"/>
    <cellStyle name="Header2 8 4 6 5" xfId="6363"/>
    <cellStyle name="Header2 8 4 6 6" xfId="6977"/>
    <cellStyle name="Header2 8 4 6 7" xfId="17169"/>
    <cellStyle name="Header2 8 4 7" xfId="9477"/>
    <cellStyle name="Header2 8 4 7 2" xfId="12081"/>
    <cellStyle name="Header2 8 4 7 3" xfId="5951"/>
    <cellStyle name="Header2 8 4 7 4" xfId="8126"/>
    <cellStyle name="Header2 8 4 7 5" xfId="7825"/>
    <cellStyle name="Header2 8 4 7 6" xfId="3440"/>
    <cellStyle name="Header2 8 4 7 7" xfId="6867"/>
    <cellStyle name="Header2 8 4 8" xfId="9508"/>
    <cellStyle name="Header2 8 4 8 2" xfId="12112"/>
    <cellStyle name="Header2 8 4 8 3" xfId="5596"/>
    <cellStyle name="Header2 8 4 8 4" xfId="13300"/>
    <cellStyle name="Header2 8 4 8 5" xfId="14379"/>
    <cellStyle name="Header2 8 4 8 6" xfId="15635"/>
    <cellStyle name="Header2 8 4 8 7" xfId="15654"/>
    <cellStyle name="Header2 8 4 9" xfId="9543"/>
    <cellStyle name="Header2 8 4 9 2" xfId="12147"/>
    <cellStyle name="Header2 8 4 9 3" xfId="4665"/>
    <cellStyle name="Header2 8 4 9 4" xfId="6788"/>
    <cellStyle name="Header2 8 4 9 5" xfId="15708"/>
    <cellStyle name="Header2 8 4 9 6" xfId="6359"/>
    <cellStyle name="Header2 8 4 9 7" xfId="18064"/>
    <cellStyle name="Header2 9" xfId="8743"/>
    <cellStyle name="Header2 9 2" xfId="8830"/>
    <cellStyle name="Header2 9 2 10" xfId="9581"/>
    <cellStyle name="Header2 9 2 10 2" xfId="12185"/>
    <cellStyle name="Header2 9 2 10 3" xfId="7082"/>
    <cellStyle name="Header2 9 2 10 4" xfId="10483"/>
    <cellStyle name="Header2 9 2 10 5" xfId="14347"/>
    <cellStyle name="Header2 9 2 10 6" xfId="14305"/>
    <cellStyle name="Header2 9 2 10 7" xfId="16843"/>
    <cellStyle name="Header2 9 2 11" xfId="9039"/>
    <cellStyle name="Header2 9 2 11 2" xfId="11655"/>
    <cellStyle name="Header2 9 2 11 3" xfId="6409"/>
    <cellStyle name="Header2 9 2 11 4" xfId="12898"/>
    <cellStyle name="Header2 9 2 11 5" xfId="6235"/>
    <cellStyle name="Header2 9 2 11 6" xfId="7039"/>
    <cellStyle name="Header2 9 2 11 7" xfId="13052"/>
    <cellStyle name="Header2 9 2 12" xfId="9617"/>
    <cellStyle name="Header2 9 2 12 2" xfId="12221"/>
    <cellStyle name="Header2 9 2 12 3" xfId="5086"/>
    <cellStyle name="Header2 9 2 12 4" xfId="14991"/>
    <cellStyle name="Header2 9 2 12 5" xfId="16252"/>
    <cellStyle name="Header2 9 2 12 6" xfId="17456"/>
    <cellStyle name="Header2 9 2 12 7" xfId="18394"/>
    <cellStyle name="Header2 9 2 13" xfId="9640"/>
    <cellStyle name="Header2 9 2 13 2" xfId="12244"/>
    <cellStyle name="Header2 9 2 13 3" xfId="13678"/>
    <cellStyle name="Header2 9 2 13 4" xfId="15014"/>
    <cellStyle name="Header2 9 2 13 5" xfId="16275"/>
    <cellStyle name="Header2 9 2 13 6" xfId="17479"/>
    <cellStyle name="Header2 9 2 13 7" xfId="18417"/>
    <cellStyle name="Header2 9 2 14" xfId="8927"/>
    <cellStyle name="Header2 9 2 14 2" xfId="11544"/>
    <cellStyle name="Header2 9 2 14 3" xfId="8179"/>
    <cellStyle name="Header2 9 2 14 4" xfId="6188"/>
    <cellStyle name="Header2 9 2 14 5" xfId="5354"/>
    <cellStyle name="Header2 9 2 14 6" xfId="5983"/>
    <cellStyle name="Header2 9 2 14 7" xfId="11384"/>
    <cellStyle name="Header2 9 2 15" xfId="9666"/>
    <cellStyle name="Header2 9 2 15 2" xfId="12270"/>
    <cellStyle name="Header2 9 2 15 3" xfId="13704"/>
    <cellStyle name="Header2 9 2 15 4" xfId="15040"/>
    <cellStyle name="Header2 9 2 15 5" xfId="16301"/>
    <cellStyle name="Header2 9 2 15 6" xfId="17505"/>
    <cellStyle name="Header2 9 2 15 7" xfId="18443"/>
    <cellStyle name="Header2 9 2 16" xfId="9693"/>
    <cellStyle name="Header2 9 2 16 2" xfId="12297"/>
    <cellStyle name="Header2 9 2 16 3" xfId="13731"/>
    <cellStyle name="Header2 9 2 16 4" xfId="15067"/>
    <cellStyle name="Header2 9 2 16 5" xfId="16328"/>
    <cellStyle name="Header2 9 2 16 6" xfId="17532"/>
    <cellStyle name="Header2 9 2 16 7" xfId="18470"/>
    <cellStyle name="Header2 9 2 17" xfId="9723"/>
    <cellStyle name="Header2 9 2 17 2" xfId="12327"/>
    <cellStyle name="Header2 9 2 17 3" xfId="13761"/>
    <cellStyle name="Header2 9 2 17 4" xfId="15097"/>
    <cellStyle name="Header2 9 2 17 5" xfId="16358"/>
    <cellStyle name="Header2 9 2 17 6" xfId="17562"/>
    <cellStyle name="Header2 9 2 17 7" xfId="18500"/>
    <cellStyle name="Header2 9 2 18" xfId="9746"/>
    <cellStyle name="Header2 9 2 18 2" xfId="12350"/>
    <cellStyle name="Header2 9 2 18 3" xfId="13784"/>
    <cellStyle name="Header2 9 2 18 4" xfId="15120"/>
    <cellStyle name="Header2 9 2 18 5" xfId="16381"/>
    <cellStyle name="Header2 9 2 18 6" xfId="17585"/>
    <cellStyle name="Header2 9 2 18 7" xfId="18523"/>
    <cellStyle name="Header2 9 2 19" xfId="9764"/>
    <cellStyle name="Header2 9 2 19 2" xfId="12368"/>
    <cellStyle name="Header2 9 2 19 3" xfId="13802"/>
    <cellStyle name="Header2 9 2 19 4" xfId="15138"/>
    <cellStyle name="Header2 9 2 19 5" xfId="16399"/>
    <cellStyle name="Header2 9 2 19 6" xfId="17603"/>
    <cellStyle name="Header2 9 2 19 7" xfId="18541"/>
    <cellStyle name="Header2 9 2 2" xfId="9335"/>
    <cellStyle name="Header2 9 2 2 2" xfId="11940"/>
    <cellStyle name="Header2 9 2 2 3" xfId="8231"/>
    <cellStyle name="Header2 9 2 2 4" xfId="11441"/>
    <cellStyle name="Header2 9 2 2 5" xfId="8082"/>
    <cellStyle name="Header2 9 2 2 6" xfId="6900"/>
    <cellStyle name="Header2 9 2 2 7" xfId="10556"/>
    <cellStyle name="Header2 9 2 2 8" xfId="20681"/>
    <cellStyle name="Header2 9 2 20" xfId="9785"/>
    <cellStyle name="Header2 9 2 20 2" xfId="12389"/>
    <cellStyle name="Header2 9 2 20 3" xfId="13823"/>
    <cellStyle name="Header2 9 2 20 4" xfId="15159"/>
    <cellStyle name="Header2 9 2 20 5" xfId="16420"/>
    <cellStyle name="Header2 9 2 20 6" xfId="17624"/>
    <cellStyle name="Header2 9 2 20 7" xfId="18562"/>
    <cellStyle name="Header2 9 2 21" xfId="9810"/>
    <cellStyle name="Header2 9 2 21 2" xfId="12414"/>
    <cellStyle name="Header2 9 2 21 3" xfId="13848"/>
    <cellStyle name="Header2 9 2 21 4" xfId="15184"/>
    <cellStyle name="Header2 9 2 21 5" xfId="16445"/>
    <cellStyle name="Header2 9 2 21 6" xfId="17649"/>
    <cellStyle name="Header2 9 2 21 7" xfId="18587"/>
    <cellStyle name="Header2 9 2 22" xfId="9832"/>
    <cellStyle name="Header2 9 2 22 2" xfId="12436"/>
    <cellStyle name="Header2 9 2 22 3" xfId="13870"/>
    <cellStyle name="Header2 9 2 22 4" xfId="15206"/>
    <cellStyle name="Header2 9 2 22 5" xfId="16467"/>
    <cellStyle name="Header2 9 2 22 6" xfId="17671"/>
    <cellStyle name="Header2 9 2 22 7" xfId="18609"/>
    <cellStyle name="Header2 9 2 23" xfId="9850"/>
    <cellStyle name="Header2 9 2 23 2" xfId="12454"/>
    <cellStyle name="Header2 9 2 23 3" xfId="13888"/>
    <cellStyle name="Header2 9 2 23 4" xfId="15224"/>
    <cellStyle name="Header2 9 2 23 5" xfId="16485"/>
    <cellStyle name="Header2 9 2 23 6" xfId="17689"/>
    <cellStyle name="Header2 9 2 23 7" xfId="18627"/>
    <cellStyle name="Header2 9 2 24" xfId="9010"/>
    <cellStyle name="Header2 9 2 24 2" xfId="11626"/>
    <cellStyle name="Header2 9 2 24 3" xfId="7854"/>
    <cellStyle name="Header2 9 2 24 4" xfId="6130"/>
    <cellStyle name="Header2 9 2 24 5" xfId="8345"/>
    <cellStyle name="Header2 9 2 24 6" xfId="15907"/>
    <cellStyle name="Header2 9 2 24 7" xfId="17196"/>
    <cellStyle name="Header2 9 2 25" xfId="9881"/>
    <cellStyle name="Header2 9 2 25 2" xfId="12485"/>
    <cellStyle name="Header2 9 2 25 3" xfId="13919"/>
    <cellStyle name="Header2 9 2 25 4" xfId="15255"/>
    <cellStyle name="Header2 9 2 25 5" xfId="16516"/>
    <cellStyle name="Header2 9 2 25 6" xfId="17720"/>
    <cellStyle name="Header2 9 2 25 7" xfId="18658"/>
    <cellStyle name="Header2 9 2 26" xfId="9905"/>
    <cellStyle name="Header2 9 2 26 2" xfId="12509"/>
    <cellStyle name="Header2 9 2 26 3" xfId="13943"/>
    <cellStyle name="Header2 9 2 26 4" xfId="15279"/>
    <cellStyle name="Header2 9 2 26 5" xfId="16540"/>
    <cellStyle name="Header2 9 2 26 6" xfId="17744"/>
    <cellStyle name="Header2 9 2 26 7" xfId="18682"/>
    <cellStyle name="Header2 9 2 27" xfId="9926"/>
    <cellStyle name="Header2 9 2 27 2" xfId="12530"/>
    <cellStyle name="Header2 9 2 27 3" xfId="13964"/>
    <cellStyle name="Header2 9 2 27 4" xfId="15300"/>
    <cellStyle name="Header2 9 2 27 5" xfId="16561"/>
    <cellStyle name="Header2 9 2 27 6" xfId="17765"/>
    <cellStyle name="Header2 9 2 27 7" xfId="18703"/>
    <cellStyle name="Header2 9 2 28" xfId="9946"/>
    <cellStyle name="Header2 9 2 28 2" xfId="12550"/>
    <cellStyle name="Header2 9 2 28 3" xfId="13984"/>
    <cellStyle name="Header2 9 2 28 4" xfId="15320"/>
    <cellStyle name="Header2 9 2 28 5" xfId="16581"/>
    <cellStyle name="Header2 9 2 28 6" xfId="17785"/>
    <cellStyle name="Header2 9 2 28 7" xfId="18723"/>
    <cellStyle name="Header2 9 2 29" xfId="9966"/>
    <cellStyle name="Header2 9 2 29 2" xfId="12570"/>
    <cellStyle name="Header2 9 2 29 3" xfId="14004"/>
    <cellStyle name="Header2 9 2 29 4" xfId="15340"/>
    <cellStyle name="Header2 9 2 29 5" xfId="16601"/>
    <cellStyle name="Header2 9 2 29 6" xfId="17805"/>
    <cellStyle name="Header2 9 2 29 7" xfId="18743"/>
    <cellStyle name="Header2 9 2 3" xfId="9358"/>
    <cellStyle name="Header2 9 2 3 2" xfId="11963"/>
    <cellStyle name="Header2 9 2 3 3" xfId="4608"/>
    <cellStyle name="Header2 9 2 3 4" xfId="13434"/>
    <cellStyle name="Header2 9 2 3 5" xfId="8093"/>
    <cellStyle name="Header2 9 2 3 6" xfId="11420"/>
    <cellStyle name="Header2 9 2 3 7" xfId="13379"/>
    <cellStyle name="Header2 9 2 3 8" xfId="20763"/>
    <cellStyle name="Header2 9 2 30" xfId="9997"/>
    <cellStyle name="Header2 9 2 30 2" xfId="12601"/>
    <cellStyle name="Header2 9 2 30 3" xfId="14035"/>
    <cellStyle name="Header2 9 2 30 4" xfId="15371"/>
    <cellStyle name="Header2 9 2 30 5" xfId="16632"/>
    <cellStyle name="Header2 9 2 30 6" xfId="17836"/>
    <cellStyle name="Header2 9 2 30 7" xfId="18774"/>
    <cellStyle name="Header2 9 2 31" xfId="10232"/>
    <cellStyle name="Header2 9 2 31 2" xfId="12773"/>
    <cellStyle name="Header2 9 2 31 3" xfId="14184"/>
    <cellStyle name="Header2 9 2 31 4" xfId="15515"/>
    <cellStyle name="Header2 9 2 31 5" xfId="16760"/>
    <cellStyle name="Header2 9 2 31 6" xfId="17944"/>
    <cellStyle name="Header2 9 2 31 7" xfId="18875"/>
    <cellStyle name="Header2 9 2 32" xfId="10273"/>
    <cellStyle name="Header2 9 2 32 2" xfId="12814"/>
    <cellStyle name="Header2 9 2 32 3" xfId="14225"/>
    <cellStyle name="Header2 9 2 32 4" xfId="15556"/>
    <cellStyle name="Header2 9 2 32 5" xfId="16801"/>
    <cellStyle name="Header2 9 2 32 6" xfId="17985"/>
    <cellStyle name="Header2 9 2 32 7" xfId="18916"/>
    <cellStyle name="Header2 9 2 33" xfId="10304"/>
    <cellStyle name="Header2 9 2 33 2" xfId="12845"/>
    <cellStyle name="Header2 9 2 33 3" xfId="14256"/>
    <cellStyle name="Header2 9 2 33 4" xfId="15587"/>
    <cellStyle name="Header2 9 2 33 5" xfId="16832"/>
    <cellStyle name="Header2 9 2 33 6" xfId="18016"/>
    <cellStyle name="Header2 9 2 33 7" xfId="18947"/>
    <cellStyle name="Header2 9 2 34" xfId="11260"/>
    <cellStyle name="Header2 9 2 34 2" xfId="13585"/>
    <cellStyle name="Header2 9 2 34 3" xfId="14909"/>
    <cellStyle name="Header2 9 2 34 4" xfId="16158"/>
    <cellStyle name="Header2 9 2 34 5" xfId="17368"/>
    <cellStyle name="Header2 9 2 34 6" xfId="18300"/>
    <cellStyle name="Header2 9 2 34 7" xfId="19117"/>
    <cellStyle name="Header2 9 2 35" xfId="11302"/>
    <cellStyle name="Header2 9 2 35 2" xfId="13627"/>
    <cellStyle name="Header2 9 2 35 3" xfId="14951"/>
    <cellStyle name="Header2 9 2 35 4" xfId="16200"/>
    <cellStyle name="Header2 9 2 35 5" xfId="17410"/>
    <cellStyle name="Header2 9 2 35 6" xfId="18342"/>
    <cellStyle name="Header2 9 2 35 7" xfId="19159"/>
    <cellStyle name="Header2 9 2 36" xfId="11318"/>
    <cellStyle name="Header2 9 2 36 2" xfId="13643"/>
    <cellStyle name="Header2 9 2 36 3" xfId="14967"/>
    <cellStyle name="Header2 9 2 36 4" xfId="16216"/>
    <cellStyle name="Header2 9 2 36 5" xfId="17426"/>
    <cellStyle name="Header2 9 2 36 6" xfId="18358"/>
    <cellStyle name="Header2 9 2 36 7" xfId="19175"/>
    <cellStyle name="Header2 9 2 37" xfId="11328"/>
    <cellStyle name="Header2 9 2 37 2" xfId="13653"/>
    <cellStyle name="Header2 9 2 37 3" xfId="14977"/>
    <cellStyle name="Header2 9 2 37 4" xfId="16226"/>
    <cellStyle name="Header2 9 2 37 5" xfId="17436"/>
    <cellStyle name="Header2 9 2 37 6" xfId="18368"/>
    <cellStyle name="Header2 9 2 37 7" xfId="19185"/>
    <cellStyle name="Header2 9 2 38" xfId="20439"/>
    <cellStyle name="Header2 9 2 4" xfId="9368"/>
    <cellStyle name="Header2 9 2 4 2" xfId="11973"/>
    <cellStyle name="Header2 9 2 4 3" xfId="5548"/>
    <cellStyle name="Header2 9 2 4 4" xfId="7153"/>
    <cellStyle name="Header2 9 2 4 5" xfId="10613"/>
    <cellStyle name="Header2 9 2 4 6" xfId="16000"/>
    <cellStyle name="Header2 9 2 4 7" xfId="17222"/>
    <cellStyle name="Header2 9 2 4 8" xfId="20541"/>
    <cellStyle name="Header2 9 2 5" xfId="9436"/>
    <cellStyle name="Header2 9 2 5 2" xfId="12040"/>
    <cellStyle name="Header2 9 2 5 3" xfId="5060"/>
    <cellStyle name="Header2 9 2 5 4" xfId="7754"/>
    <cellStyle name="Header2 9 2 5 5" xfId="10590"/>
    <cellStyle name="Header2 9 2 5 6" xfId="15612"/>
    <cellStyle name="Header2 9 2 5 7" xfId="8428"/>
    <cellStyle name="Header2 9 2 6" xfId="9457"/>
    <cellStyle name="Header2 9 2 6 2" xfId="12061"/>
    <cellStyle name="Header2 9 2 6 3" xfId="7100"/>
    <cellStyle name="Header2 9 2 6 4" xfId="10642"/>
    <cellStyle name="Header2 9 2 6 5" xfId="14586"/>
    <cellStyle name="Header2 9 2 6 6" xfId="15937"/>
    <cellStyle name="Header2 9 2 6 7" xfId="17200"/>
    <cellStyle name="Header2 9 2 7" xfId="9483"/>
    <cellStyle name="Header2 9 2 7 2" xfId="12087"/>
    <cellStyle name="Header2 9 2 7 3" xfId="5797"/>
    <cellStyle name="Header2 9 2 7 4" xfId="8122"/>
    <cellStyle name="Header2 9 2 7 5" xfId="7751"/>
    <cellStyle name="Header2 9 2 7 6" xfId="12634"/>
    <cellStyle name="Header2 9 2 7 7" xfId="7551"/>
    <cellStyle name="Header2 9 2 8" xfId="9517"/>
    <cellStyle name="Header2 9 2 8 2" xfId="12121"/>
    <cellStyle name="Header2 9 2 8 3" xfId="5836"/>
    <cellStyle name="Header2 9 2 8 4" xfId="5010"/>
    <cellStyle name="Header2 9 2 8 5" xfId="14419"/>
    <cellStyle name="Header2 9 2 8 6" xfId="15741"/>
    <cellStyle name="Header2 9 2 8 7" xfId="16970"/>
    <cellStyle name="Header2 9 2 9" xfId="9548"/>
    <cellStyle name="Header2 9 2 9 2" xfId="12152"/>
    <cellStyle name="Header2 9 2 9 3" xfId="7629"/>
    <cellStyle name="Header2 9 2 9 4" xfId="12913"/>
    <cellStyle name="Header2 9 2 9 5" xfId="6975"/>
    <cellStyle name="Header2 9 2 9 6" xfId="16916"/>
    <cellStyle name="Header2 9 2 9 7" xfId="6871"/>
    <cellStyle name="Header2 9 3" xfId="11188"/>
    <cellStyle name="Header2 9 3 2" xfId="13530"/>
    <cellStyle name="Header2 9 3 3" xfId="14863"/>
    <cellStyle name="Header2 9 3 4" xfId="16113"/>
    <cellStyle name="Header2 9 3 5" xfId="17325"/>
    <cellStyle name="Header2 9 3 6" xfId="18265"/>
    <cellStyle name="Header2 9 3 7" xfId="19081"/>
    <cellStyle name="Header2 9 3 8" xfId="20638"/>
    <cellStyle name="Header2 9 4" xfId="20717"/>
    <cellStyle name="Header2 9 5" xfId="20341"/>
    <cellStyle name="Header3" xfId="4352"/>
    <cellStyle name="Heading" xfId="971"/>
    <cellStyle name="Heading 1" xfId="972"/>
    <cellStyle name="Heading 1 2" xfId="4511"/>
    <cellStyle name="Heading 1 3" xfId="3279"/>
    <cellStyle name="Heading 2" xfId="973"/>
    <cellStyle name="Heading 2 2" xfId="4512"/>
    <cellStyle name="Heading 2 3" xfId="3280"/>
    <cellStyle name="Heading 3" xfId="2968"/>
    <cellStyle name="Heading 3 2" xfId="4353"/>
    <cellStyle name="Heading 3 2 2" xfId="7519"/>
    <cellStyle name="Heading 3 3" xfId="8418"/>
    <cellStyle name="Heading 3 4" xfId="6782"/>
    <cellStyle name="Heading 4" xfId="2969"/>
    <cellStyle name="Heading 4 2" xfId="4354"/>
    <cellStyle name="heading, 1,A MAJOR/BOLD" xfId="4355"/>
    <cellStyle name="Heading_  무형자산 증감분석의 워크시트" xfId="4356"/>
    <cellStyle name="Heading1" xfId="974"/>
    <cellStyle name="Heading2" xfId="975"/>
    <cellStyle name="HeadingS" xfId="976"/>
    <cellStyle name="HeadingS 2" xfId="4513"/>
    <cellStyle name="HeadingS 3" xfId="3281"/>
    <cellStyle name="Hidden" xfId="4357"/>
    <cellStyle name="Hidden 2" xfId="10075"/>
    <cellStyle name="Hidden 3" xfId="8420"/>
    <cellStyle name="Hyperlink" xfId="977"/>
    <cellStyle name="Hyperlink 2" xfId="4514"/>
    <cellStyle name="Hyperlink 3" xfId="3282"/>
    <cellStyle name="Input" xfId="978"/>
    <cellStyle name="Input [yellow]" xfId="979"/>
    <cellStyle name="Input [yellow] 2" xfId="980"/>
    <cellStyle name="Input [yellow] 2 2" xfId="981"/>
    <cellStyle name="Input [yellow] 2 2 2" xfId="20376"/>
    <cellStyle name="Input [yellow] 2 3" xfId="20058"/>
    <cellStyle name="Input [yellow] 2 3 2" xfId="20491"/>
    <cellStyle name="Input [yellow] 2 4" xfId="20377"/>
    <cellStyle name="Input [yellow] 3" xfId="982"/>
    <cellStyle name="Input [yellow] 3 2" xfId="20375"/>
    <cellStyle name="Input [yellow] 4" xfId="983"/>
    <cellStyle name="Input [yellow] 4 2" xfId="20374"/>
    <cellStyle name="Input [yellow] 5" xfId="984"/>
    <cellStyle name="Input [yellow] 5 2" xfId="20373"/>
    <cellStyle name="Input [yellow] 6" xfId="985"/>
    <cellStyle name="Input [yellow] 6 2" xfId="20372"/>
    <cellStyle name="Input [yellow] 7" xfId="986"/>
    <cellStyle name="Input [yellow] 7 2" xfId="20371"/>
    <cellStyle name="Input [yellow] 8" xfId="987"/>
    <cellStyle name="Input [yellow] 8 2" xfId="20370"/>
    <cellStyle name="Input [yellow] 9" xfId="20378"/>
    <cellStyle name="Input 10" xfId="5218"/>
    <cellStyle name="Input 11" xfId="4605"/>
    <cellStyle name="Input 12" xfId="4809"/>
    <cellStyle name="Input 13" xfId="3271"/>
    <cellStyle name="Input 14" xfId="5387"/>
    <cellStyle name="Input 15" xfId="5116"/>
    <cellStyle name="Input 16" xfId="5052"/>
    <cellStyle name="Input 17" xfId="5458"/>
    <cellStyle name="Input 18" xfId="4199"/>
    <cellStyle name="Input 19" xfId="5473"/>
    <cellStyle name="Input 2" xfId="4515"/>
    <cellStyle name="Input 20" xfId="4708"/>
    <cellStyle name="Input 21" xfId="5336"/>
    <cellStyle name="Input 22" xfId="4807"/>
    <cellStyle name="Input 23" xfId="3238"/>
    <cellStyle name="Input 24" xfId="4832"/>
    <cellStyle name="Input 25" xfId="5585"/>
    <cellStyle name="Input 26" xfId="5809"/>
    <cellStyle name="Input 27" xfId="5660"/>
    <cellStyle name="Input 28" xfId="4838"/>
    <cellStyle name="Input 29" xfId="5253"/>
    <cellStyle name="Input 3" xfId="3283"/>
    <cellStyle name="Input 30" xfId="5388"/>
    <cellStyle name="Input 31" xfId="5062"/>
    <cellStyle name="Input 32" xfId="5428"/>
    <cellStyle name="Input 33" xfId="4616"/>
    <cellStyle name="Input 34" xfId="5549"/>
    <cellStyle name="Input 35" xfId="5798"/>
    <cellStyle name="Input 36" xfId="5597"/>
    <cellStyle name="Input 37" xfId="5298"/>
    <cellStyle name="Input 38" xfId="5061"/>
    <cellStyle name="Input 39" xfId="4931"/>
    <cellStyle name="Input 4" xfId="3243"/>
    <cellStyle name="Input 40" xfId="5697"/>
    <cellStyle name="Input 41" xfId="19842"/>
    <cellStyle name="Input 42" xfId="19462"/>
    <cellStyle name="Input 43" xfId="19436"/>
    <cellStyle name="Input 44" xfId="19900"/>
    <cellStyle name="Input 45" xfId="20060"/>
    <cellStyle name="Input 46" xfId="19915"/>
    <cellStyle name="Input 47" xfId="20027"/>
    <cellStyle name="Input 48" xfId="20099"/>
    <cellStyle name="Input 49" xfId="20051"/>
    <cellStyle name="Input 5" xfId="5136"/>
    <cellStyle name="Input 50" xfId="20076"/>
    <cellStyle name="Input 51" xfId="19383"/>
    <cellStyle name="Input 6" xfId="5017"/>
    <cellStyle name="Input 7" xfId="4772"/>
    <cellStyle name="Input 8" xfId="5306"/>
    <cellStyle name="Input 9" xfId="4879"/>
    <cellStyle name="Input_ 우리F&amp;I 연결정산표 검토의 워크시트" xfId="4358"/>
    <cellStyle name="InputBlueFont" xfId="988"/>
    <cellStyle name="InputBlueFont 2" xfId="4516"/>
    <cellStyle name="InputBlueFont 3" xfId="3285"/>
    <cellStyle name="KTY" xfId="4359"/>
    <cellStyle name="left" xfId="989"/>
    <cellStyle name="left 2" xfId="4517"/>
    <cellStyle name="left 3" xfId="3286"/>
    <cellStyle name="Linked Cell" xfId="2970"/>
    <cellStyle name="Linked Cell 2" xfId="4361"/>
    <cellStyle name="ŀ䅀᠀ŀŀ䅀᠀ŀŀ䅀᠀ŀŀ䅀᠀ŀŀ䅀᠀ŀŀ䅀᠀ŀ" xfId="4364"/>
    <cellStyle name="ŀ䅀᠀ŀŀ䅀᠀ŀŀ䅀᠀ŀŀ䅀᠀ŀŀ䅀᠀ŀŀ䅀᠀ŀ 2" xfId="4581"/>
    <cellStyle name="ŀ䅀᠀ŀŀ䅀᠀ŀŀ䅀᠀ŀŀ䅀᠀ŀŀ䅀᠀ŀŀ䅀᠀ŀ 3" xfId="5696"/>
    <cellStyle name="ŀ䅀਀ŀŀ䅀᠀ŀŀ䅀਀ŀŀ䅀᠀ŀŀ䅀᠀ŀŀ䅀᠀ŀŀ䅀᠀ŀŀ䅀᠀ŀŀ䅀᠀ŀŀ䅀᠀ŀŀ䅀᠀ŀ" xfId="4365"/>
    <cellStyle name="MainData" xfId="4366"/>
    <cellStyle name="MajorTotal" xfId="4367"/>
    <cellStyle name="MenuHeading" xfId="990"/>
    <cellStyle name="Millares [0]_BCER1299" xfId="4368"/>
    <cellStyle name="Millares_BCER1299" xfId="4369"/>
    <cellStyle name="Milliers [0]_Arabian Spec" xfId="991"/>
    <cellStyle name="Milliers_Arabian Spec" xfId="992"/>
    <cellStyle name="MLHeaderSection" xfId="993"/>
    <cellStyle name="MLHeaderSection 2" xfId="2971"/>
    <cellStyle name="MLHeaderSection 3" xfId="3289"/>
    <cellStyle name="Model" xfId="994"/>
    <cellStyle name="Model 2" xfId="4518"/>
    <cellStyle name="Model 3" xfId="3290"/>
    <cellStyle name="Moeda [0]_0300" xfId="4370"/>
    <cellStyle name="Moeda_0300" xfId="4371"/>
    <cellStyle name="Mon?aire [0]_Arabian Spec" xfId="995"/>
    <cellStyle name="Mon?aire_Arabian Spec" xfId="996"/>
    <cellStyle name="Moneda [0]_BCER1299" xfId="4372"/>
    <cellStyle name="Moneda_BCER1299" xfId="4373"/>
    <cellStyle name="Multiple" xfId="997"/>
    <cellStyle name="Multiple0" xfId="998"/>
    <cellStyle name="Neutral" xfId="2972"/>
    <cellStyle name="Neutral 2" xfId="4374"/>
    <cellStyle name="no dec" xfId="999"/>
    <cellStyle name="norma" xfId="4375"/>
    <cellStyle name="norma 2" xfId="20406"/>
    <cellStyle name="Normal" xfId="1000"/>
    <cellStyle name="Normal - Style1" xfId="1001"/>
    <cellStyle name="Normal - Style1 2" xfId="1002"/>
    <cellStyle name="Normal - Style1 2 2" xfId="2973"/>
    <cellStyle name="Normal - Style2" xfId="1003"/>
    <cellStyle name="Normal - Style2 2" xfId="4519"/>
    <cellStyle name="Normal - Style2 3" xfId="3294"/>
    <cellStyle name="Normal - Style3" xfId="1004"/>
    <cellStyle name="Normal - Style3 2" xfId="4520"/>
    <cellStyle name="Normal - Style3 3" xfId="3295"/>
    <cellStyle name="Normal - Style4" xfId="1005"/>
    <cellStyle name="Normal - Style4 2" xfId="4521"/>
    <cellStyle name="Normal - Style4 3" xfId="3296"/>
    <cellStyle name="Normal - Style5" xfId="1006"/>
    <cellStyle name="Normal - Style5 2" xfId="4522"/>
    <cellStyle name="Normal - Style5 3" xfId="3297"/>
    <cellStyle name="Normal - Style6" xfId="1007"/>
    <cellStyle name="Normal - Style6 2" xfId="4523"/>
    <cellStyle name="Normal - Style6 3" xfId="3298"/>
    <cellStyle name="Normal - Style7" xfId="1008"/>
    <cellStyle name="Normal - Style7 2" xfId="4524"/>
    <cellStyle name="Normal - Style7 3" xfId="3299"/>
    <cellStyle name="Normal - Style8" xfId="1009"/>
    <cellStyle name="Normal - Style8 2" xfId="4525"/>
    <cellStyle name="Normal - Style8 3" xfId="3300"/>
    <cellStyle name="Normal 10" xfId="4376"/>
    <cellStyle name="Normal 12" xfId="4377"/>
    <cellStyle name="Normal 13" xfId="4378"/>
    <cellStyle name="Normal 16" xfId="4379"/>
    <cellStyle name="Normal 17" xfId="4380"/>
    <cellStyle name="Normal 18" xfId="4381"/>
    <cellStyle name="Normal 19" xfId="4382"/>
    <cellStyle name="Normal 2" xfId="4383"/>
    <cellStyle name="Normal 20" xfId="4384"/>
    <cellStyle name="Normal 21" xfId="4385"/>
    <cellStyle name="Normal 22" xfId="4386"/>
    <cellStyle name="Normal 23" xfId="4387"/>
    <cellStyle name="Normal 24" xfId="4388"/>
    <cellStyle name="Normal 9" xfId="4389"/>
    <cellStyle name="Normal_ sg&amp;a b" xfId="1010"/>
    <cellStyle name="Normal1" xfId="2974"/>
    <cellStyle name="Normal1 2" xfId="4552"/>
    <cellStyle name="Normal1 3" xfId="3354"/>
    <cellStyle name="Normal2" xfId="2975"/>
    <cellStyle name="Normal2 2" xfId="4553"/>
    <cellStyle name="Normal2 3" xfId="3355"/>
    <cellStyle name="Normal3" xfId="2976"/>
    <cellStyle name="Normal3 2" xfId="4554"/>
    <cellStyle name="Normal3 3" xfId="3356"/>
    <cellStyle name="Normal4" xfId="2977"/>
    <cellStyle name="Normal4 2" xfId="4555"/>
    <cellStyle name="Normal4 3" xfId="3357"/>
    <cellStyle name="Normale_FS1.XLS" xfId="4391"/>
    <cellStyle name="Normalny_31.12.1998 wspólczynnik " xfId="4392"/>
    <cellStyle name="NormalOPrint_Module_E (2)" xfId="4393"/>
    <cellStyle name="Note" xfId="2978"/>
    <cellStyle name="Note 10" xfId="6476"/>
    <cellStyle name="Note 10 2" xfId="7490"/>
    <cellStyle name="Note 10 3" xfId="6012"/>
    <cellStyle name="Note 10 4" xfId="7561"/>
    <cellStyle name="Note 10 5" xfId="7501"/>
    <cellStyle name="Note 10 6" xfId="16155"/>
    <cellStyle name="Note 10 7" xfId="17219"/>
    <cellStyle name="Note 11" xfId="10050"/>
    <cellStyle name="Note 11 2" xfId="12643"/>
    <cellStyle name="Note 11 3" xfId="14071"/>
    <cellStyle name="Note 11 4" xfId="15408"/>
    <cellStyle name="Note 11 5" xfId="16667"/>
    <cellStyle name="Note 11 6" xfId="17866"/>
    <cellStyle name="Note 11 7" xfId="18796"/>
    <cellStyle name="Note 12" xfId="10340"/>
    <cellStyle name="Note 12 2" xfId="12867"/>
    <cellStyle name="Note 12 3" xfId="14280"/>
    <cellStyle name="Note 12 4" xfId="15603"/>
    <cellStyle name="Note 12 5" xfId="16848"/>
    <cellStyle name="Note 12 6" xfId="18028"/>
    <cellStyle name="Note 12 7" xfId="18956"/>
    <cellStyle name="Note 13" xfId="10678"/>
    <cellStyle name="Note 13 2" xfId="13160"/>
    <cellStyle name="Note 13 3" xfId="14523"/>
    <cellStyle name="Note 13 4" xfId="15824"/>
    <cellStyle name="Note 13 5" xfId="17052"/>
    <cellStyle name="Note 13 6" xfId="18105"/>
    <cellStyle name="Note 13 7" xfId="18968"/>
    <cellStyle name="Note 14" xfId="10750"/>
    <cellStyle name="Note 14 2" xfId="13208"/>
    <cellStyle name="Note 14 3" xfId="14570"/>
    <cellStyle name="Note 14 4" xfId="15868"/>
    <cellStyle name="Note 14 5" xfId="17096"/>
    <cellStyle name="Note 14 6" xfId="18126"/>
    <cellStyle name="Note 14 7" xfId="18980"/>
    <cellStyle name="Note 15" xfId="10835"/>
    <cellStyle name="Note 15 2" xfId="13274"/>
    <cellStyle name="Note 15 3" xfId="14628"/>
    <cellStyle name="Note 15 4" xfId="15910"/>
    <cellStyle name="Note 15 5" xfId="17139"/>
    <cellStyle name="Note 15 6" xfId="18149"/>
    <cellStyle name="Note 15 7" xfId="18983"/>
    <cellStyle name="Note 16" xfId="11016"/>
    <cellStyle name="Note 16 2" xfId="13398"/>
    <cellStyle name="Note 16 3" xfId="14741"/>
    <cellStyle name="Note 16 4" xfId="16003"/>
    <cellStyle name="Note 16 5" xfId="17225"/>
    <cellStyle name="Note 16 6" xfId="18179"/>
    <cellStyle name="Note 16 7" xfId="18993"/>
    <cellStyle name="Note 17" xfId="11014"/>
    <cellStyle name="Note 17 2" xfId="13396"/>
    <cellStyle name="Note 17 3" xfId="14739"/>
    <cellStyle name="Note 17 4" xfId="16001"/>
    <cellStyle name="Note 17 5" xfId="17223"/>
    <cellStyle name="Note 17 6" xfId="18177"/>
    <cellStyle name="Note 17 7" xfId="18991"/>
    <cellStyle name="Note 18" xfId="7041"/>
    <cellStyle name="Note 19" xfId="5618"/>
    <cellStyle name="Note 2" xfId="4394"/>
    <cellStyle name="Note 2 10" xfId="11098"/>
    <cellStyle name="Note 2 10 2" xfId="13466"/>
    <cellStyle name="Note 2 10 3" xfId="14810"/>
    <cellStyle name="Note 2 10 4" xfId="16071"/>
    <cellStyle name="Note 2 10 5" xfId="17288"/>
    <cellStyle name="Note 2 10 6" xfId="18238"/>
    <cellStyle name="Note 2 10 7" xfId="19052"/>
    <cellStyle name="Note 2 11" xfId="4821"/>
    <cellStyle name="Note 2 12" xfId="13281"/>
    <cellStyle name="Note 2 13" xfId="6792"/>
    <cellStyle name="Note 2 14" xfId="20247"/>
    <cellStyle name="Note 2 2" xfId="8721"/>
    <cellStyle name="Note 2 2 10" xfId="12682"/>
    <cellStyle name="Note 2 2 11" xfId="17146"/>
    <cellStyle name="Note 2 2 12" xfId="20320"/>
    <cellStyle name="Note 2 2 2" xfId="9297"/>
    <cellStyle name="Note 2 2 2 2" xfId="11902"/>
    <cellStyle name="Note 2 2 2 3" xfId="5710"/>
    <cellStyle name="Note 2 2 2 4" xfId="13124"/>
    <cellStyle name="Note 2 2 2 5" xfId="14490"/>
    <cellStyle name="Note 2 2 2 6" xfId="11454"/>
    <cellStyle name="Note 2 2 2 7" xfId="16964"/>
    <cellStyle name="Note 2 2 2 8" xfId="20617"/>
    <cellStyle name="Note 2 2 3" xfId="6705"/>
    <cellStyle name="Note 2 2 3 2" xfId="5592"/>
    <cellStyle name="Note 2 2 3 3" xfId="13287"/>
    <cellStyle name="Note 2 2 3 4" xfId="14695"/>
    <cellStyle name="Note 2 2 3 5" xfId="15706"/>
    <cellStyle name="Note 2 2 3 6" xfId="16963"/>
    <cellStyle name="Note 2 2 3 7" xfId="18063"/>
    <cellStyle name="Note 2 2 3 8" xfId="20714"/>
    <cellStyle name="Note 2 2 4" xfId="6495"/>
    <cellStyle name="Note 2 2 4 2" xfId="7475"/>
    <cellStyle name="Note 2 2 4 3" xfId="8483"/>
    <cellStyle name="Note 2 2 4 4" xfId="5587"/>
    <cellStyle name="Note 2 2 4 5" xfId="7208"/>
    <cellStyle name="Note 2 2 4 6" xfId="6077"/>
    <cellStyle name="Note 2 2 4 7" xfId="8378"/>
    <cellStyle name="Note 2 2 5" xfId="9692"/>
    <cellStyle name="Note 2 2 5 2" xfId="12296"/>
    <cellStyle name="Note 2 2 5 3" xfId="13730"/>
    <cellStyle name="Note 2 2 5 4" xfId="15066"/>
    <cellStyle name="Note 2 2 5 5" xfId="16327"/>
    <cellStyle name="Note 2 2 5 6" xfId="17531"/>
    <cellStyle name="Note 2 2 5 7" xfId="18469"/>
    <cellStyle name="Note 2 2 6" xfId="8998"/>
    <cellStyle name="Note 2 2 6 2" xfId="11614"/>
    <cellStyle name="Note 2 2 6 3" xfId="7813"/>
    <cellStyle name="Note 2 2 6 4" xfId="6140"/>
    <cellStyle name="Note 2 2 6 5" xfId="4588"/>
    <cellStyle name="Note 2 2 6 6" xfId="5078"/>
    <cellStyle name="Note 2 2 6 7" xfId="7060"/>
    <cellStyle name="Note 2 2 7" xfId="10147"/>
    <cellStyle name="Note 2 2 7 2" xfId="12718"/>
    <cellStyle name="Note 2 2 7 3" xfId="14136"/>
    <cellStyle name="Note 2 2 7 4" xfId="15469"/>
    <cellStyle name="Note 2 2 7 5" xfId="16722"/>
    <cellStyle name="Note 2 2 7 6" xfId="17914"/>
    <cellStyle name="Note 2 2 7 7" xfId="18845"/>
    <cellStyle name="Note 2 2 8" xfId="11166"/>
    <cellStyle name="Note 2 2 8 2" xfId="13517"/>
    <cellStyle name="Note 2 2 8 3" xfId="14853"/>
    <cellStyle name="Note 2 2 8 4" xfId="16107"/>
    <cellStyle name="Note 2 2 8 5" xfId="17321"/>
    <cellStyle name="Note 2 2 8 6" xfId="18262"/>
    <cellStyle name="Note 2 2 8 7" xfId="19078"/>
    <cellStyle name="Note 2 2 9" xfId="12912"/>
    <cellStyle name="Note 2 3" xfId="8810"/>
    <cellStyle name="Note 2 3 10" xfId="6260"/>
    <cellStyle name="Note 2 3 11" xfId="14340"/>
    <cellStyle name="Note 2 3 12" xfId="20419"/>
    <cellStyle name="Note 2 3 2" xfId="9330"/>
    <cellStyle name="Note 2 3 2 2" xfId="11935"/>
    <cellStyle name="Note 2 3 2 3" xfId="7800"/>
    <cellStyle name="Note 2 3 2 4" xfId="13342"/>
    <cellStyle name="Note 2 3 2 5" xfId="12640"/>
    <cellStyle name="Note 2 3 2 6" xfId="15499"/>
    <cellStyle name="Note 2 3 2 7" xfId="10623"/>
    <cellStyle name="Note 2 3 2 8" xfId="20669"/>
    <cellStyle name="Note 2 3 3" xfId="9510"/>
    <cellStyle name="Note 2 3 3 2" xfId="12114"/>
    <cellStyle name="Note 2 3 3 3" xfId="4845"/>
    <cellStyle name="Note 2 3 3 4" xfId="13306"/>
    <cellStyle name="Note 2 3 3 5" xfId="14514"/>
    <cellStyle name="Note 2 3 3 6" xfId="15731"/>
    <cellStyle name="Note 2 3 3 7" xfId="16878"/>
    <cellStyle name="Note 2 3 3 8" xfId="20742"/>
    <cellStyle name="Note 2 3 4" xfId="6486"/>
    <cellStyle name="Note 2 3 4 2" xfId="7482"/>
    <cellStyle name="Note 2 3 4 3" xfId="5908"/>
    <cellStyle name="Note 2 3 4 4" xfId="7046"/>
    <cellStyle name="Note 2 3 4 5" xfId="6110"/>
    <cellStyle name="Note 2 3 4 6" xfId="6444"/>
    <cellStyle name="Note 2 3 4 7" xfId="14402"/>
    <cellStyle name="Note 2 3 5" xfId="9781"/>
    <cellStyle name="Note 2 3 5 2" xfId="12385"/>
    <cellStyle name="Note 2 3 5 3" xfId="13819"/>
    <cellStyle name="Note 2 3 5 4" xfId="15155"/>
    <cellStyle name="Note 2 3 5 5" xfId="16416"/>
    <cellStyle name="Note 2 3 5 6" xfId="17620"/>
    <cellStyle name="Note 2 3 5 7" xfId="18558"/>
    <cellStyle name="Note 2 3 6" xfId="9878"/>
    <cellStyle name="Note 2 3 6 2" xfId="12482"/>
    <cellStyle name="Note 2 3 6 3" xfId="13916"/>
    <cellStyle name="Note 2 3 6 4" xfId="15252"/>
    <cellStyle name="Note 2 3 6 5" xfId="16513"/>
    <cellStyle name="Note 2 3 6 6" xfId="17717"/>
    <cellStyle name="Note 2 3 6 7" xfId="18655"/>
    <cellStyle name="Note 2 3 7" xfId="10212"/>
    <cellStyle name="Note 2 3 7 2" xfId="12764"/>
    <cellStyle name="Note 2 3 7 3" xfId="14175"/>
    <cellStyle name="Note 2 3 7 4" xfId="15507"/>
    <cellStyle name="Note 2 3 7 5" xfId="16755"/>
    <cellStyle name="Note 2 3 7 6" xfId="17941"/>
    <cellStyle name="Note 2 3 7 7" xfId="18872"/>
    <cellStyle name="Note 2 3 8" xfId="11240"/>
    <cellStyle name="Note 2 3 8 2" xfId="13572"/>
    <cellStyle name="Note 2 3 8 3" xfId="14902"/>
    <cellStyle name="Note 2 3 8 4" xfId="16152"/>
    <cellStyle name="Note 2 3 8 5" xfId="17362"/>
    <cellStyle name="Note 2 3 8 6" xfId="18297"/>
    <cellStyle name="Note 2 3 8 7" xfId="19114"/>
    <cellStyle name="Note 2 3 9" xfId="7172"/>
    <cellStyle name="Note 2 4" xfId="9220"/>
    <cellStyle name="Note 2 4 2" xfId="11825"/>
    <cellStyle name="Note 2 4 3" xfId="8478"/>
    <cellStyle name="Note 2 4 4" xfId="13165"/>
    <cellStyle name="Note 2 4 5" xfId="14528"/>
    <cellStyle name="Note 2 4 6" xfId="15718"/>
    <cellStyle name="Note 2 4 7" xfId="17030"/>
    <cellStyle name="Note 2 4 8" xfId="20554"/>
    <cellStyle name="Note 2 5" xfId="9014"/>
    <cellStyle name="Note 2 5 2" xfId="11630"/>
    <cellStyle name="Note 2 5 3" xfId="7856"/>
    <cellStyle name="Note 2 5 4" xfId="6332"/>
    <cellStyle name="Note 2 5 5" xfId="10841"/>
    <cellStyle name="Note 2 5 6" xfId="16077"/>
    <cellStyle name="Note 2 5 7" xfId="17221"/>
    <cellStyle name="Note 2 5 8" xfId="20544"/>
    <cellStyle name="Note 2 6" xfId="8841"/>
    <cellStyle name="Note 2 6 2" xfId="11460"/>
    <cellStyle name="Note 2 6 3" xfId="6390"/>
    <cellStyle name="Note 2 6 4" xfId="8582"/>
    <cellStyle name="Note 2 6 5" xfId="8078"/>
    <cellStyle name="Note 2 6 6" xfId="15776"/>
    <cellStyle name="Note 2 6 7" xfId="10601"/>
    <cellStyle name="Note 2 7" xfId="9060"/>
    <cellStyle name="Note 2 7 2" xfId="11675"/>
    <cellStyle name="Note 2 7 3" xfId="7622"/>
    <cellStyle name="Note 2 7 4" xfId="12729"/>
    <cellStyle name="Note 2 7 5" xfId="14908"/>
    <cellStyle name="Note 2 7 6" xfId="4790"/>
    <cellStyle name="Note 2 7 7" xfId="17367"/>
    <cellStyle name="Note 2 8" xfId="6666"/>
    <cellStyle name="Note 2 8 2" xfId="7337"/>
    <cellStyle name="Note 2 8 3" xfId="8055"/>
    <cellStyle name="Note 2 8 4" xfId="14599"/>
    <cellStyle name="Note 2 8 5" xfId="15857"/>
    <cellStyle name="Note 2 8 6" xfId="17114"/>
    <cellStyle name="Note 2 8 7" xfId="18122"/>
    <cellStyle name="Note 2 9" xfId="10076"/>
    <cellStyle name="Note 2 9 2" xfId="12668"/>
    <cellStyle name="Note 2 9 3" xfId="14095"/>
    <cellStyle name="Note 2 9 4" xfId="15432"/>
    <cellStyle name="Note 2 9 5" xfId="16691"/>
    <cellStyle name="Note 2 9 6" xfId="17889"/>
    <cellStyle name="Note 2 9 7" xfId="18819"/>
    <cellStyle name="Note 20" xfId="14527"/>
    <cellStyle name="Note 21" xfId="19204"/>
    <cellStyle name="Note 22" xfId="19286"/>
    <cellStyle name="Note 23" xfId="19341"/>
    <cellStyle name="Note 24" xfId="19504"/>
    <cellStyle name="Note 3" xfId="8703"/>
    <cellStyle name="Note 3 10" xfId="15768"/>
    <cellStyle name="Note 3 11" xfId="16874"/>
    <cellStyle name="Note 3 12" xfId="20306"/>
    <cellStyle name="Note 3 2" xfId="9286"/>
    <cellStyle name="Note 3 2 2" xfId="11891"/>
    <cellStyle name="Note 3 2 3" xfId="7955"/>
    <cellStyle name="Note 3 2 4" xfId="12880"/>
    <cellStyle name="Note 3 2 5" xfId="14290"/>
    <cellStyle name="Note 3 2 6" xfId="14734"/>
    <cellStyle name="Note 3 2 7" xfId="16979"/>
    <cellStyle name="Note 3 2 8" xfId="20603"/>
    <cellStyle name="Note 3 3" xfId="9185"/>
    <cellStyle name="Note 3 3 2" xfId="11793"/>
    <cellStyle name="Note 3 3 3" xfId="8477"/>
    <cellStyle name="Note 3 3 4" xfId="11349"/>
    <cellStyle name="Note 3 3 5" xfId="7122"/>
    <cellStyle name="Note 3 3 6" xfId="14462"/>
    <cellStyle name="Note 3 3 7" xfId="6993"/>
    <cellStyle name="Note 3 3 8" xfId="20704"/>
    <cellStyle name="Note 3 4" xfId="9013"/>
    <cellStyle name="Note 3 4 2" xfId="11629"/>
    <cellStyle name="Note 3 4 3" xfId="7855"/>
    <cellStyle name="Note 3 4 4" xfId="13088"/>
    <cellStyle name="Note 3 4 5" xfId="11359"/>
    <cellStyle name="Note 3 4 6" xfId="15894"/>
    <cellStyle name="Note 3 4 7" xfId="17187"/>
    <cellStyle name="Note 3 5" xfId="9235"/>
    <cellStyle name="Note 3 5 2" xfId="11840"/>
    <cellStyle name="Note 3 5 3" xfId="7908"/>
    <cellStyle name="Note 3 5 4" xfId="13354"/>
    <cellStyle name="Note 3 5 5" xfId="14702"/>
    <cellStyle name="Note 3 5 6" xfId="15834"/>
    <cellStyle name="Note 3 5 7" xfId="17179"/>
    <cellStyle name="Note 3 6" xfId="9809"/>
    <cellStyle name="Note 3 6 2" xfId="12413"/>
    <cellStyle name="Note 3 6 3" xfId="13847"/>
    <cellStyle name="Note 3 6 4" xfId="15183"/>
    <cellStyle name="Note 3 6 5" xfId="16444"/>
    <cellStyle name="Note 3 6 6" xfId="17648"/>
    <cellStyle name="Note 3 6 7" xfId="18586"/>
    <cellStyle name="Note 3 7" xfId="10129"/>
    <cellStyle name="Note 3 7 2" xfId="12705"/>
    <cellStyle name="Note 3 7 3" xfId="14120"/>
    <cellStyle name="Note 3 7 4" xfId="15456"/>
    <cellStyle name="Note 3 7 5" xfId="16711"/>
    <cellStyle name="Note 3 7 6" xfId="17904"/>
    <cellStyle name="Note 3 7 7" xfId="18835"/>
    <cellStyle name="Note 3 8" xfId="11148"/>
    <cellStyle name="Note 3 8 2" xfId="13504"/>
    <cellStyle name="Note 3 8 3" xfId="14840"/>
    <cellStyle name="Note 3 8 4" xfId="16095"/>
    <cellStyle name="Note 3 8 5" xfId="17310"/>
    <cellStyle name="Note 3 8 6" xfId="18252"/>
    <cellStyle name="Note 3 8 7" xfId="19068"/>
    <cellStyle name="Note 3 9" xfId="13271"/>
    <cellStyle name="Note 4" xfId="8776"/>
    <cellStyle name="Note 4 10" xfId="13506"/>
    <cellStyle name="Note 4 11" xfId="6848"/>
    <cellStyle name="Note 4 12" xfId="20392"/>
    <cellStyle name="Note 4 2" xfId="9313"/>
    <cellStyle name="Note 4 2 2" xfId="11918"/>
    <cellStyle name="Note 4 2 3" xfId="7965"/>
    <cellStyle name="Note 4 2 4" xfId="13272"/>
    <cellStyle name="Note 4 2 5" xfId="14626"/>
    <cellStyle name="Note 4 2 6" xfId="15630"/>
    <cellStyle name="Note 4 2 7" xfId="16938"/>
    <cellStyle name="Note 4 2 8" xfId="20652"/>
    <cellStyle name="Note 4 3" xfId="9493"/>
    <cellStyle name="Note 4 3 2" xfId="12097"/>
    <cellStyle name="Note 4 3 3" xfId="8335"/>
    <cellStyle name="Note 4 3 4" xfId="6990"/>
    <cellStyle name="Note 4 3 5" xfId="14584"/>
    <cellStyle name="Note 4 3 6" xfId="15783"/>
    <cellStyle name="Note 4 3 7" xfId="17010"/>
    <cellStyle name="Note 4 3 8" xfId="20730"/>
    <cellStyle name="Note 4 4" xfId="8905"/>
    <cellStyle name="Note 4 4 2" xfId="11522"/>
    <cellStyle name="Note 4 4 3" xfId="8158"/>
    <cellStyle name="Note 4 4 4" xfId="6198"/>
    <cellStyle name="Note 4 4 5" xfId="8384"/>
    <cellStyle name="Note 4 4 6" xfId="6027"/>
    <cellStyle name="Note 4 4 7" xfId="7750"/>
    <cellStyle name="Note 4 5" xfId="9177"/>
    <cellStyle name="Note 4 5 2" xfId="11785"/>
    <cellStyle name="Note 4 5 3" xfId="7809"/>
    <cellStyle name="Note 4 5 4" xfId="7233"/>
    <cellStyle name="Note 4 5 5" xfId="11430"/>
    <cellStyle name="Note 4 5 6" xfId="5039"/>
    <cellStyle name="Note 4 5 7" xfId="12926"/>
    <cellStyle name="Note 4 6" xfId="9098"/>
    <cellStyle name="Note 4 6 2" xfId="11710"/>
    <cellStyle name="Note 4 6 3" xfId="7118"/>
    <cellStyle name="Note 4 6 4" xfId="6124"/>
    <cellStyle name="Note 4 6 5" xfId="5033"/>
    <cellStyle name="Note 4 6 6" xfId="6232"/>
    <cellStyle name="Note 4 6 7" xfId="4666"/>
    <cellStyle name="Note 4 7" xfId="10181"/>
    <cellStyle name="Note 4 7 2" xfId="12741"/>
    <cellStyle name="Note 4 7 3" xfId="14155"/>
    <cellStyle name="Note 4 7 4" xfId="15485"/>
    <cellStyle name="Note 4 7 5" xfId="16737"/>
    <cellStyle name="Note 4 7 6" xfId="17925"/>
    <cellStyle name="Note 4 7 7" xfId="18857"/>
    <cellStyle name="Note 4 8" xfId="11209"/>
    <cellStyle name="Note 4 8 2" xfId="13549"/>
    <cellStyle name="Note 4 8 3" xfId="14880"/>
    <cellStyle name="Note 4 8 4" xfId="16130"/>
    <cellStyle name="Note 4 8 5" xfId="17342"/>
    <cellStyle name="Note 4 8 6" xfId="18282"/>
    <cellStyle name="Note 4 8 7" xfId="19098"/>
    <cellStyle name="Note 4 9" xfId="12981"/>
    <cellStyle name="Note 5" xfId="8801"/>
    <cellStyle name="Note 5 10" xfId="15732"/>
    <cellStyle name="Note 5 11" xfId="16940"/>
    <cellStyle name="Note 5 12" xfId="20519"/>
    <cellStyle name="Note 5 2" xfId="9322"/>
    <cellStyle name="Note 5 2 2" xfId="11927"/>
    <cellStyle name="Note 5 2 3" xfId="6929"/>
    <cellStyle name="Note 5 2 4" xfId="13340"/>
    <cellStyle name="Note 5 2 5" xfId="14841"/>
    <cellStyle name="Note 5 2 6" xfId="15634"/>
    <cellStyle name="Note 5 2 7" xfId="17311"/>
    <cellStyle name="Note 5 3" xfId="9502"/>
    <cellStyle name="Note 5 3 2" xfId="12106"/>
    <cellStyle name="Note 5 3 3" xfId="7093"/>
    <cellStyle name="Note 5 3 4" xfId="13314"/>
    <cellStyle name="Note 5 3 5" xfId="13521"/>
    <cellStyle name="Note 5 3 6" xfId="15808"/>
    <cellStyle name="Note 5 3 7" xfId="17038"/>
    <cellStyle name="Note 5 4" xfId="6681"/>
    <cellStyle name="Note 5 4 2" xfId="7334"/>
    <cellStyle name="Note 5 4 3" xfId="13322"/>
    <cellStyle name="Note 5 4 4" xfId="14603"/>
    <cellStyle name="Note 5 4 5" xfId="15936"/>
    <cellStyle name="Note 5 4 6" xfId="17149"/>
    <cellStyle name="Note 5 4 7" xfId="18157"/>
    <cellStyle name="Note 5 5" xfId="9773"/>
    <cellStyle name="Note 5 5 2" xfId="12377"/>
    <cellStyle name="Note 5 5 3" xfId="13811"/>
    <cellStyle name="Note 5 5 4" xfId="15147"/>
    <cellStyle name="Note 5 5 5" xfId="16408"/>
    <cellStyle name="Note 5 5 6" xfId="17612"/>
    <cellStyle name="Note 5 5 7" xfId="18550"/>
    <cellStyle name="Note 5 6" xfId="9870"/>
    <cellStyle name="Note 5 6 2" xfId="12474"/>
    <cellStyle name="Note 5 6 3" xfId="13908"/>
    <cellStyle name="Note 5 6 4" xfId="15244"/>
    <cellStyle name="Note 5 6 5" xfId="16505"/>
    <cellStyle name="Note 5 6 6" xfId="17709"/>
    <cellStyle name="Note 5 6 7" xfId="18647"/>
    <cellStyle name="Note 5 7" xfId="10203"/>
    <cellStyle name="Note 5 7 2" xfId="12755"/>
    <cellStyle name="Note 5 7 3" xfId="14166"/>
    <cellStyle name="Note 5 7 4" xfId="15498"/>
    <cellStyle name="Note 5 7 5" xfId="16746"/>
    <cellStyle name="Note 5 7 6" xfId="17933"/>
    <cellStyle name="Note 5 7 7" xfId="18864"/>
    <cellStyle name="Note 5 8" xfId="11231"/>
    <cellStyle name="Note 5 8 2" xfId="13563"/>
    <cellStyle name="Note 5 8 3" xfId="14893"/>
    <cellStyle name="Note 5 8 4" xfId="16143"/>
    <cellStyle name="Note 5 8 5" xfId="17353"/>
    <cellStyle name="Note 5 8 6" xfId="18289"/>
    <cellStyle name="Note 5 8 7" xfId="19105"/>
    <cellStyle name="Note 5 9" xfId="13149"/>
    <cellStyle name="Note 6" xfId="8846"/>
    <cellStyle name="Note 6 2" xfId="11465"/>
    <cellStyle name="Note 6 3" xfId="6395"/>
    <cellStyle name="Note 6 4" xfId="13151"/>
    <cellStyle name="Note 6 5" xfId="6822"/>
    <cellStyle name="Note 6 6" xfId="6257"/>
    <cellStyle name="Note 6 7" xfId="7555"/>
    <cellStyle name="Note 6 8" xfId="20531"/>
    <cellStyle name="Note 7" xfId="6632"/>
    <cellStyle name="Note 7 2" xfId="7364"/>
    <cellStyle name="Note 7 3" xfId="6072"/>
    <cellStyle name="Note 7 4" xfId="13013"/>
    <cellStyle name="Note 7 5" xfId="14339"/>
    <cellStyle name="Note 7 6" xfId="15491"/>
    <cellStyle name="Note 7 7" xfId="14315"/>
    <cellStyle name="Note 8" xfId="9045"/>
    <cellStyle name="Note 8 2" xfId="11661"/>
    <cellStyle name="Note 8 3" xfId="8445"/>
    <cellStyle name="Note 8 4" xfId="7218"/>
    <cellStyle name="Note 8 5" xfId="6385"/>
    <cellStyle name="Note 8 6" xfId="10485"/>
    <cellStyle name="Note 8 7" xfId="6362"/>
    <cellStyle name="Note 9" xfId="6639"/>
    <cellStyle name="Note 9 2" xfId="5712"/>
    <cellStyle name="Note 9 3" xfId="8590"/>
    <cellStyle name="Note 9 4" xfId="4943"/>
    <cellStyle name="Note 9 5" xfId="5047"/>
    <cellStyle name="Note 9 6" xfId="15645"/>
    <cellStyle name="Note 9 7" xfId="4756"/>
    <cellStyle name="Œ…?æ맖?e [0.00]_laroux" xfId="1011"/>
    <cellStyle name="Œ…?æ맖?e_laroux" xfId="1012"/>
    <cellStyle name="Œ…‹æØ‚è [0.00]_CF(5yrs)" xfId="4395"/>
    <cellStyle name="oft Excel]_x000d__x000a_Comment=The open=/f lines load custom functions into the Paste Function list._x000d__x000a_Maximized=3_x000d__x000a_AutoFormat=" xfId="4396"/>
    <cellStyle name="Ohne F" xfId="4397"/>
    <cellStyle name="Output" xfId="2979"/>
    <cellStyle name="Output 10" xfId="8866"/>
    <cellStyle name="Output 10 2" xfId="11484"/>
    <cellStyle name="Output 10 3" xfId="5811"/>
    <cellStyle name="Output 10 4" xfId="6335"/>
    <cellStyle name="Output 10 5" xfId="6991"/>
    <cellStyle name="Output 10 6" xfId="7033"/>
    <cellStyle name="Output 10 7" xfId="6849"/>
    <cellStyle name="Output 11" xfId="8942"/>
    <cellStyle name="Output 11 2" xfId="11559"/>
    <cellStyle name="Output 11 3" xfId="8194"/>
    <cellStyle name="Output 11 4" xfId="8531"/>
    <cellStyle name="Output 11 5" xfId="4621"/>
    <cellStyle name="Output 11 6" xfId="5004"/>
    <cellStyle name="Output 11 7" xfId="17217"/>
    <cellStyle name="Output 12" xfId="8882"/>
    <cellStyle name="Output 12 2" xfId="11499"/>
    <cellStyle name="Output 12 3" xfId="6400"/>
    <cellStyle name="Output 12 4" xfId="10981"/>
    <cellStyle name="Output 12 5" xfId="6824"/>
    <cellStyle name="Output 12 6" xfId="8012"/>
    <cellStyle name="Output 12 7" xfId="6850"/>
    <cellStyle name="Output 13" xfId="8933"/>
    <cellStyle name="Output 13 2" xfId="11550"/>
    <cellStyle name="Output 13 3" xfId="8185"/>
    <cellStyle name="Output 13 4" xfId="6183"/>
    <cellStyle name="Output 13 5" xfId="5169"/>
    <cellStyle name="Output 13 6" xfId="8001"/>
    <cellStyle name="Output 13 7" xfId="8424"/>
    <cellStyle name="Output 14" xfId="9272"/>
    <cellStyle name="Output 14 2" xfId="11877"/>
    <cellStyle name="Output 14 3" xfId="7929"/>
    <cellStyle name="Output 14 4" xfId="13000"/>
    <cellStyle name="Output 14 5" xfId="14388"/>
    <cellStyle name="Output 14 6" xfId="6381"/>
    <cellStyle name="Output 14 7" xfId="16952"/>
    <cellStyle name="Output 15" xfId="9400"/>
    <cellStyle name="Output 15 2" xfId="12005"/>
    <cellStyle name="Output 15 3" xfId="5529"/>
    <cellStyle name="Output 15 4" xfId="13395"/>
    <cellStyle name="Output 15 5" xfId="6838"/>
    <cellStyle name="Output 15 6" xfId="6898"/>
    <cellStyle name="Output 15 7" xfId="6861"/>
    <cellStyle name="Output 16" xfId="9093"/>
    <cellStyle name="Output 16 2" xfId="11706"/>
    <cellStyle name="Output 16 3" xfId="8571"/>
    <cellStyle name="Output 16 4" xfId="11408"/>
    <cellStyle name="Output 16 5" xfId="4917"/>
    <cellStyle name="Output 16 6" xfId="7985"/>
    <cellStyle name="Output 16 7" xfId="14158"/>
    <cellStyle name="Output 17" xfId="9131"/>
    <cellStyle name="Output 17 2" xfId="11740"/>
    <cellStyle name="Output 17 3" xfId="7633"/>
    <cellStyle name="Output 17 4" xfId="8526"/>
    <cellStyle name="Output 17 5" xfId="11436"/>
    <cellStyle name="Output 17 6" xfId="7976"/>
    <cellStyle name="Output 17 7" xfId="8499"/>
    <cellStyle name="Output 18" xfId="9149"/>
    <cellStyle name="Output 18 2" xfId="11757"/>
    <cellStyle name="Output 18 3" xfId="7811"/>
    <cellStyle name="Output 18 4" xfId="13520"/>
    <cellStyle name="Output 18 5" xfId="8519"/>
    <cellStyle name="Output 18 6" xfId="4852"/>
    <cellStyle name="Output 18 7" xfId="5848"/>
    <cellStyle name="Output 19" xfId="6519"/>
    <cellStyle name="Output 19 2" xfId="4624"/>
    <cellStyle name="Output 19 3" xfId="5097"/>
    <cellStyle name="Output 19 4" xfId="5379"/>
    <cellStyle name="Output 19 5" xfId="5192"/>
    <cellStyle name="Output 19 6" xfId="16654"/>
    <cellStyle name="Output 19 7" xfId="14348"/>
    <cellStyle name="Output 2" xfId="4398"/>
    <cellStyle name="Output 2 10" xfId="9419"/>
    <cellStyle name="Output 2 10 2" xfId="12023"/>
    <cellStyle name="Output 2 10 3" xfId="7109"/>
    <cellStyle name="Output 2 10 4" xfId="10574"/>
    <cellStyle name="Output 2 10 5" xfId="10334"/>
    <cellStyle name="Output 2 10 6" xfId="5931"/>
    <cellStyle name="Output 2 10 7" xfId="8430"/>
    <cellStyle name="Output 2 11" xfId="6722"/>
    <cellStyle name="Output 2 11 2" xfId="7296"/>
    <cellStyle name="Output 2 11 3" xfId="12895"/>
    <cellStyle name="Output 2 11 4" xfId="14342"/>
    <cellStyle name="Output 2 11 5" xfId="15766"/>
    <cellStyle name="Output 2 11 6" xfId="16945"/>
    <cellStyle name="Output 2 11 7" xfId="18085"/>
    <cellStyle name="Output 2 12" xfId="8975"/>
    <cellStyle name="Output 2 12 2" xfId="11592"/>
    <cellStyle name="Output 2 12 3" xfId="8224"/>
    <cellStyle name="Output 2 12 4" xfId="6160"/>
    <cellStyle name="Output 2 12 5" xfId="4597"/>
    <cellStyle name="Output 2 12 6" xfId="5031"/>
    <cellStyle name="Output 2 12 7" xfId="17216"/>
    <cellStyle name="Output 2 13" xfId="8990"/>
    <cellStyle name="Output 2 13 2" xfId="11606"/>
    <cellStyle name="Output 2 13 3" xfId="6008"/>
    <cellStyle name="Output 2 13 4" xfId="6148"/>
    <cellStyle name="Output 2 13 5" xfId="4647"/>
    <cellStyle name="Output 2 13 6" xfId="7991"/>
    <cellStyle name="Output 2 13 7" xfId="13303"/>
    <cellStyle name="Output 2 14" xfId="9138"/>
    <cellStyle name="Output 2 14 2" xfId="11746"/>
    <cellStyle name="Output 2 14 3" xfId="7862"/>
    <cellStyle name="Output 2 14 4" xfId="7589"/>
    <cellStyle name="Output 2 14 5" xfId="10926"/>
    <cellStyle name="Output 2 14 6" xfId="5072"/>
    <cellStyle name="Output 2 14 7" xfId="6282"/>
    <cellStyle name="Output 2 15" xfId="9205"/>
    <cellStyle name="Output 2 15 2" xfId="11811"/>
    <cellStyle name="Output 2 15 3" xfId="7897"/>
    <cellStyle name="Output 2 15 4" xfId="13104"/>
    <cellStyle name="Output 2 15 5" xfId="6829"/>
    <cellStyle name="Output 2 15 6" xfId="15670"/>
    <cellStyle name="Output 2 15 7" xfId="6854"/>
    <cellStyle name="Output 2 16" xfId="9065"/>
    <cellStyle name="Output 2 16 2" xfId="11680"/>
    <cellStyle name="Output 2 16 3" xfId="5291"/>
    <cellStyle name="Output 2 16 4" xfId="10975"/>
    <cellStyle name="Output 2 16 5" xfId="6826"/>
    <cellStyle name="Output 2 16 6" xfId="6234"/>
    <cellStyle name="Output 2 16 7" xfId="11429"/>
    <cellStyle name="Output 2 17" xfId="6685"/>
    <cellStyle name="Output 2 17 2" xfId="7330"/>
    <cellStyle name="Output 2 17 3" xfId="13356"/>
    <cellStyle name="Output 2 17 4" xfId="14551"/>
    <cellStyle name="Output 2 17 5" xfId="15965"/>
    <cellStyle name="Output 2 17 6" xfId="17133"/>
    <cellStyle name="Output 2 17 7" xfId="18167"/>
    <cellStyle name="Output 2 18" xfId="6688"/>
    <cellStyle name="Output 2 18 2" xfId="7327"/>
    <cellStyle name="Output 2 18 3" xfId="13196"/>
    <cellStyle name="Output 2 18 4" xfId="14596"/>
    <cellStyle name="Output 2 18 5" xfId="15953"/>
    <cellStyle name="Output 2 18 6" xfId="17138"/>
    <cellStyle name="Output 2 18 7" xfId="18163"/>
    <cellStyle name="Output 2 19" xfId="9058"/>
    <cellStyle name="Output 2 19 2" xfId="11673"/>
    <cellStyle name="Output 2 19 3" xfId="5762"/>
    <cellStyle name="Output 2 19 4" xfId="7220"/>
    <cellStyle name="Output 2 19 5" xfId="14668"/>
    <cellStyle name="Output 2 19 6" xfId="15878"/>
    <cellStyle name="Output 2 19 7" xfId="17087"/>
    <cellStyle name="Output 2 2" xfId="8722"/>
    <cellStyle name="Output 2 2 10" xfId="6672"/>
    <cellStyle name="Output 2 2 10 2" xfId="8370"/>
    <cellStyle name="Output 2 2 10 3" xfId="3251"/>
    <cellStyle name="Output 2 2 10 4" xfId="14593"/>
    <cellStyle name="Output 2 2 10 5" xfId="15901"/>
    <cellStyle name="Output 2 2 10 6" xfId="17084"/>
    <cellStyle name="Output 2 2 10 7" xfId="18146"/>
    <cellStyle name="Output 2 2 11" xfId="9249"/>
    <cellStyle name="Output 2 2 11 2" xfId="11854"/>
    <cellStyle name="Output 2 2 11 3" xfId="7936"/>
    <cellStyle name="Output 2 2 11 4" xfId="13337"/>
    <cellStyle name="Output 2 2 11 5" xfId="14687"/>
    <cellStyle name="Output 2 2 11 6" xfId="15870"/>
    <cellStyle name="Output 2 2 11 7" xfId="16031"/>
    <cellStyle name="Output 2 2 12" xfId="8959"/>
    <cellStyle name="Output 2 2 12 2" xfId="11576"/>
    <cellStyle name="Output 2 2 12 3" xfId="8211"/>
    <cellStyle name="Output 2 2 12 4" xfId="6175"/>
    <cellStyle name="Output 2 2 12 5" xfId="4725"/>
    <cellStyle name="Output 2 2 12 6" xfId="4777"/>
    <cellStyle name="Output 2 2 12 7" xfId="12725"/>
    <cellStyle name="Output 2 2 13" xfId="6650"/>
    <cellStyle name="Output 2 2 13 2" xfId="7351"/>
    <cellStyle name="Output 2 2 13 3" xfId="11387"/>
    <cellStyle name="Output 2 2 13 4" xfId="5747"/>
    <cellStyle name="Output 2 2 13 5" xfId="5643"/>
    <cellStyle name="Output 2 2 13 6" xfId="13474"/>
    <cellStyle name="Output 2 2 13 7" xfId="17365"/>
    <cellStyle name="Output 2 2 14" xfId="9091"/>
    <cellStyle name="Output 2 2 14 2" xfId="11704"/>
    <cellStyle name="Output 2 2 14 3" xfId="8554"/>
    <cellStyle name="Output 2 2 14 4" xfId="6128"/>
    <cellStyle name="Output 2 2 14 5" xfId="8039"/>
    <cellStyle name="Output 2 2 14 6" xfId="5640"/>
    <cellStyle name="Output 2 2 14 7" xfId="14827"/>
    <cellStyle name="Output 2 2 15" xfId="6723"/>
    <cellStyle name="Output 2 2 15 2" xfId="7295"/>
    <cellStyle name="Output 2 2 15 3" xfId="13145"/>
    <cellStyle name="Output 2 2 15 4" xfId="8323"/>
    <cellStyle name="Output 2 2 15 5" xfId="15829"/>
    <cellStyle name="Output 2 2 15 6" xfId="17065"/>
    <cellStyle name="Output 2 2 15 7" xfId="18108"/>
    <cellStyle name="Output 2 2 16" xfId="9691"/>
    <cellStyle name="Output 2 2 16 2" xfId="12295"/>
    <cellStyle name="Output 2 2 16 3" xfId="13729"/>
    <cellStyle name="Output 2 2 16 4" xfId="15065"/>
    <cellStyle name="Output 2 2 16 5" xfId="16326"/>
    <cellStyle name="Output 2 2 16 6" xfId="17530"/>
    <cellStyle name="Output 2 2 16 7" xfId="18468"/>
    <cellStyle name="Output 2 2 17" xfId="8949"/>
    <cellStyle name="Output 2 2 17 2" xfId="11566"/>
    <cellStyle name="Output 2 2 17 3" xfId="8201"/>
    <cellStyle name="Output 2 2 17 4" xfId="8529"/>
    <cellStyle name="Output 2 2 17 5" xfId="5598"/>
    <cellStyle name="Output 2 2 17 6" xfId="7701"/>
    <cellStyle name="Output 2 2 17 7" xfId="15988"/>
    <cellStyle name="Output 2 2 18" xfId="9745"/>
    <cellStyle name="Output 2 2 18 2" xfId="12349"/>
    <cellStyle name="Output 2 2 18 3" xfId="13783"/>
    <cellStyle name="Output 2 2 18 4" xfId="15119"/>
    <cellStyle name="Output 2 2 18 5" xfId="16380"/>
    <cellStyle name="Output 2 2 18 6" xfId="17584"/>
    <cellStyle name="Output 2 2 18 7" xfId="18522"/>
    <cellStyle name="Output 2 2 19" xfId="8988"/>
    <cellStyle name="Output 2 2 19 2" xfId="11604"/>
    <cellStyle name="Output 2 2 19 3" xfId="8466"/>
    <cellStyle name="Output 2 2 19 4" xfId="10424"/>
    <cellStyle name="Output 2 2 19 5" xfId="6085"/>
    <cellStyle name="Output 2 2 19 6" xfId="5504"/>
    <cellStyle name="Output 2 2 19 7" xfId="6348"/>
    <cellStyle name="Output 2 2 2" xfId="9298"/>
    <cellStyle name="Output 2 2 2 2" xfId="11903"/>
    <cellStyle name="Output 2 2 2 2 2" xfId="20691"/>
    <cellStyle name="Output 2 2 2 3" xfId="5357"/>
    <cellStyle name="Output 2 2 2 3 2" xfId="20746"/>
    <cellStyle name="Output 2 2 2 4" xfId="13133"/>
    <cellStyle name="Output 2 2 2 5" xfId="14500"/>
    <cellStyle name="Output 2 2 2 6" xfId="15750"/>
    <cellStyle name="Output 2 2 2 7" xfId="16931"/>
    <cellStyle name="Output 2 2 2 8" xfId="20449"/>
    <cellStyle name="Output 2 2 20" xfId="6698"/>
    <cellStyle name="Output 2 2 20 2" xfId="7318"/>
    <cellStyle name="Output 2 2 20 3" xfId="13238"/>
    <cellStyle name="Output 2 2 20 4" xfId="14600"/>
    <cellStyle name="Output 2 2 20 5" xfId="15876"/>
    <cellStyle name="Output 2 2 20 6" xfId="17126"/>
    <cellStyle name="Output 2 2 20 7" xfId="18132"/>
    <cellStyle name="Output 2 2 21" xfId="9248"/>
    <cellStyle name="Output 2 2 21 2" xfId="11853"/>
    <cellStyle name="Output 2 2 21 3" xfId="7935"/>
    <cellStyle name="Output 2 2 21 4" xfId="13187"/>
    <cellStyle name="Output 2 2 21 5" xfId="14548"/>
    <cellStyle name="Output 2 2 21 6" xfId="15914"/>
    <cellStyle name="Output 2 2 21 7" xfId="17189"/>
    <cellStyle name="Output 2 2 22" xfId="8916"/>
    <cellStyle name="Output 2 2 22 2" xfId="11533"/>
    <cellStyle name="Output 2 2 22 3" xfId="8168"/>
    <cellStyle name="Output 2 2 22 4" xfId="7773"/>
    <cellStyle name="Output 2 2 22 5" xfId="4881"/>
    <cellStyle name="Output 2 2 22 6" xfId="11401"/>
    <cellStyle name="Output 2 2 22 7" xfId="8667"/>
    <cellStyle name="Output 2 2 23" xfId="9344"/>
    <cellStyle name="Output 2 2 23 2" xfId="11949"/>
    <cellStyle name="Output 2 2 23 3" xfId="6418"/>
    <cellStyle name="Output 2 2 23 4" xfId="7755"/>
    <cellStyle name="Output 2 2 23 5" xfId="14630"/>
    <cellStyle name="Output 2 2 23 6" xfId="7030"/>
    <cellStyle name="Output 2 2 23 7" xfId="17105"/>
    <cellStyle name="Output 2 2 24" xfId="6526"/>
    <cellStyle name="Output 2 2 24 2" xfId="7450"/>
    <cellStyle name="Output 2 2 24 3" xfId="5343"/>
    <cellStyle name="Output 2 2 24 4" xfId="10412"/>
    <cellStyle name="Output 2 2 24 5" xfId="7198"/>
    <cellStyle name="Output 2 2 24 6" xfId="14858"/>
    <cellStyle name="Output 2 2 24 7" xfId="6982"/>
    <cellStyle name="Output 2 2 25" xfId="6667"/>
    <cellStyle name="Output 2 2 25 2" xfId="7336"/>
    <cellStyle name="Output 2 2 25 3" xfId="6076"/>
    <cellStyle name="Output 2 2 25 4" xfId="14573"/>
    <cellStyle name="Output 2 2 25 5" xfId="14444"/>
    <cellStyle name="Output 2 2 25 6" xfId="17101"/>
    <cellStyle name="Output 2 2 25 7" xfId="15441"/>
    <cellStyle name="Output 2 2 26" xfId="8847"/>
    <cellStyle name="Output 2 2 26 2" xfId="11466"/>
    <cellStyle name="Output 2 2 26 3" xfId="6396"/>
    <cellStyle name="Output 2 2 26 4" xfId="12873"/>
    <cellStyle name="Output 2 2 26 5" xfId="10484"/>
    <cellStyle name="Output 2 2 26 6" xfId="6256"/>
    <cellStyle name="Output 2 2 26 7" xfId="8130"/>
    <cellStyle name="Output 2 2 27" xfId="6580"/>
    <cellStyle name="Output 2 2 27 2" xfId="4596"/>
    <cellStyle name="Output 2 2 27 3" xfId="6031"/>
    <cellStyle name="Output 2 2 27 4" xfId="8460"/>
    <cellStyle name="Output 2 2 27 5" xfId="12896"/>
    <cellStyle name="Output 2 2 27 6" xfId="13359"/>
    <cellStyle name="Output 2 2 27 7" xfId="4970"/>
    <cellStyle name="Output 2 2 28" xfId="6571"/>
    <cellStyle name="Output 2 2 28 2" xfId="7411"/>
    <cellStyle name="Output 2 2 28 3" xfId="5295"/>
    <cellStyle name="Output 2 2 28 4" xfId="5477"/>
    <cellStyle name="Output 2 2 28 5" xfId="6369"/>
    <cellStyle name="Output 2 2 28 6" xfId="13305"/>
    <cellStyle name="Output 2 2 28 7" xfId="5907"/>
    <cellStyle name="Output 2 2 29" xfId="10148"/>
    <cellStyle name="Output 2 2 29 2" xfId="12719"/>
    <cellStyle name="Output 2 2 29 3" xfId="14137"/>
    <cellStyle name="Output 2 2 29 4" xfId="15470"/>
    <cellStyle name="Output 2 2 29 5" xfId="16723"/>
    <cellStyle name="Output 2 2 29 6" xfId="17915"/>
    <cellStyle name="Output 2 2 29 7" xfId="18846"/>
    <cellStyle name="Output 2 2 3" xfId="6710"/>
    <cellStyle name="Output 2 2 3 2" xfId="7308"/>
    <cellStyle name="Output 2 2 3 3" xfId="13331"/>
    <cellStyle name="Output 2 2 3 4" xfId="14578"/>
    <cellStyle name="Output 2 2 3 5" xfId="15657"/>
    <cellStyle name="Output 2 2 3 6" xfId="16920"/>
    <cellStyle name="Output 2 2 3 7" xfId="18042"/>
    <cellStyle name="Output 2 2 3 8" xfId="20618"/>
    <cellStyle name="Output 2 2 30" xfId="10250"/>
    <cellStyle name="Output 2 2 30 2" xfId="12791"/>
    <cellStyle name="Output 2 2 30 3" xfId="14202"/>
    <cellStyle name="Output 2 2 30 4" xfId="15533"/>
    <cellStyle name="Output 2 2 30 5" xfId="16778"/>
    <cellStyle name="Output 2 2 30 6" xfId="17962"/>
    <cellStyle name="Output 2 2 30 7" xfId="18893"/>
    <cellStyle name="Output 2 2 31" xfId="10080"/>
    <cellStyle name="Output 2 2 31 2" xfId="12672"/>
    <cellStyle name="Output 2 2 31 3" xfId="14099"/>
    <cellStyle name="Output 2 2 31 4" xfId="15435"/>
    <cellStyle name="Output 2 2 31 5" xfId="16694"/>
    <cellStyle name="Output 2 2 31 6" xfId="17892"/>
    <cellStyle name="Output 2 2 31 7" xfId="18822"/>
    <cellStyle name="Output 2 2 32" xfId="11167"/>
    <cellStyle name="Output 2 2 32 2" xfId="13518"/>
    <cellStyle name="Output 2 2 32 3" xfId="14854"/>
    <cellStyle name="Output 2 2 32 4" xfId="16108"/>
    <cellStyle name="Output 2 2 32 5" xfId="17322"/>
    <cellStyle name="Output 2 2 32 6" xfId="18263"/>
    <cellStyle name="Output 2 2 32 7" xfId="19079"/>
    <cellStyle name="Output 2 2 33" xfId="11279"/>
    <cellStyle name="Output 2 2 33 2" xfId="13604"/>
    <cellStyle name="Output 2 2 33 3" xfId="14928"/>
    <cellStyle name="Output 2 2 33 4" xfId="16177"/>
    <cellStyle name="Output 2 2 33 5" xfId="17387"/>
    <cellStyle name="Output 2 2 33 6" xfId="18319"/>
    <cellStyle name="Output 2 2 33 7" xfId="19136"/>
    <cellStyle name="Output 2 2 34" xfId="11094"/>
    <cellStyle name="Output 2 2 34 2" xfId="13462"/>
    <cellStyle name="Output 2 2 34 3" xfId="14806"/>
    <cellStyle name="Output 2 2 34 4" xfId="16067"/>
    <cellStyle name="Output 2 2 34 5" xfId="17284"/>
    <cellStyle name="Output 2 2 34 6" xfId="18234"/>
    <cellStyle name="Output 2 2 34 7" xfId="19048"/>
    <cellStyle name="Output 2 2 35" xfId="10438"/>
    <cellStyle name="Output 2 2 36" xfId="13557"/>
    <cellStyle name="Output 2 2 37" xfId="6820"/>
    <cellStyle name="Output 2 2 38" xfId="11414"/>
    <cellStyle name="Output 2 2 39" xfId="6783"/>
    <cellStyle name="Output 2 2 4" xfId="9396"/>
    <cellStyle name="Output 2 2 4 2" xfId="12001"/>
    <cellStyle name="Output 2 2 4 3" xfId="5423"/>
    <cellStyle name="Output 2 2 4 4" xfId="7131"/>
    <cellStyle name="Output 2 2 4 5" xfId="6836"/>
    <cellStyle name="Output 2 2 4 6" xfId="7004"/>
    <cellStyle name="Output 2 2 4 7" xfId="6859"/>
    <cellStyle name="Output 2 2 4 8" xfId="20715"/>
    <cellStyle name="Output 2 2 40" xfId="20321"/>
    <cellStyle name="Output 2 2 5" xfId="9020"/>
    <cellStyle name="Output 2 2 5 2" xfId="11636"/>
    <cellStyle name="Output 2 2 5 3" xfId="5947"/>
    <cellStyle name="Output 2 2 5 4" xfId="6445"/>
    <cellStyle name="Output 2 2 5 5" xfId="7709"/>
    <cellStyle name="Output 2 2 5 6" xfId="15444"/>
    <cellStyle name="Output 2 2 5 7" xfId="4130"/>
    <cellStyle name="Output 2 2 6" xfId="9357"/>
    <cellStyle name="Output 2 2 6 2" xfId="11962"/>
    <cellStyle name="Output 2 2 6 3" xfId="5170"/>
    <cellStyle name="Output 2 2 6 4" xfId="13524"/>
    <cellStyle name="Output 2 2 6 5" xfId="4101"/>
    <cellStyle name="Output 2 2 6 6" xfId="11388"/>
    <cellStyle name="Output 2 2 6 7" xfId="10540"/>
    <cellStyle name="Output 2 2 7" xfId="8958"/>
    <cellStyle name="Output 2 2 7 2" xfId="11575"/>
    <cellStyle name="Output 2 2 7 3" xfId="8210"/>
    <cellStyle name="Output 2 2 7 4" xfId="6176"/>
    <cellStyle name="Output 2 2 7 5" xfId="4611"/>
    <cellStyle name="Output 2 2 7 6" xfId="7703"/>
    <cellStyle name="Output 2 2 7 7" xfId="4671"/>
    <cellStyle name="Output 2 2 8" xfId="8910"/>
    <cellStyle name="Output 2 2 8 2" xfId="11527"/>
    <cellStyle name="Output 2 2 8 3" xfId="8162"/>
    <cellStyle name="Output 2 2 8 4" xfId="8376"/>
    <cellStyle name="Output 2 2 8 5" xfId="8255"/>
    <cellStyle name="Output 2 2 8 6" xfId="5863"/>
    <cellStyle name="Output 2 2 8 7" xfId="12985"/>
    <cellStyle name="Output 2 2 9" xfId="9265"/>
    <cellStyle name="Output 2 2 9 2" xfId="11870"/>
    <cellStyle name="Output 2 2 9 3" xfId="7922"/>
    <cellStyle name="Output 2 2 9 4" xfId="11424"/>
    <cellStyle name="Output 2 2 9 5" xfId="5486"/>
    <cellStyle name="Output 2 2 9 6" xfId="15968"/>
    <cellStyle name="Output 2 2 9 7" xfId="14182"/>
    <cellStyle name="Output 2 20" xfId="9112"/>
    <cellStyle name="Output 2 20 2" xfId="11723"/>
    <cellStyle name="Output 2 20 3" xfId="5082"/>
    <cellStyle name="Output 2 20 4" xfId="8282"/>
    <cellStyle name="Output 2 20 5" xfId="5172"/>
    <cellStyle name="Output 2 20 6" xfId="7981"/>
    <cellStyle name="Output 2 20 7" xfId="6305"/>
    <cellStyle name="Output 2 21" xfId="6756"/>
    <cellStyle name="Output 2 21 2" xfId="7268"/>
    <cellStyle name="Output 2 21 3" xfId="7734"/>
    <cellStyle name="Output 2 21 4" xfId="14308"/>
    <cellStyle name="Output 2 21 5" xfId="14883"/>
    <cellStyle name="Output 2 21 6" xfId="16929"/>
    <cellStyle name="Output 2 21 7" xfId="17292"/>
    <cellStyle name="Output 2 22" xfId="9743"/>
    <cellStyle name="Output 2 22 2" xfId="12347"/>
    <cellStyle name="Output 2 22 3" xfId="13781"/>
    <cellStyle name="Output 2 22 4" xfId="15117"/>
    <cellStyle name="Output 2 22 5" xfId="16378"/>
    <cellStyle name="Output 2 22 6" xfId="17582"/>
    <cellStyle name="Output 2 22 7" xfId="18520"/>
    <cellStyle name="Output 2 23" xfId="6575"/>
    <cellStyle name="Output 2 23 2" xfId="7407"/>
    <cellStyle name="Output 2 23 3" xfId="4786"/>
    <cellStyle name="Output 2 23 4" xfId="5862"/>
    <cellStyle name="Output 2 23 5" xfId="12679"/>
    <cellStyle name="Output 2 23 6" xfId="13231"/>
    <cellStyle name="Output 2 23 7" xfId="14062"/>
    <cellStyle name="Output 2 24" xfId="9114"/>
    <cellStyle name="Output 2 24 2" xfId="11724"/>
    <cellStyle name="Output 2 24 3" xfId="5652"/>
    <cellStyle name="Output 2 24 4" xfId="8508"/>
    <cellStyle name="Output 2 24 5" xfId="11395"/>
    <cellStyle name="Output 2 24 6" xfId="7707"/>
    <cellStyle name="Output 2 24 7" xfId="6306"/>
    <cellStyle name="Output 2 25" xfId="9349"/>
    <cellStyle name="Output 2 25 2" xfId="11954"/>
    <cellStyle name="Output 2 25 3" xfId="8446"/>
    <cellStyle name="Output 2 25 4" xfId="7156"/>
    <cellStyle name="Output 2 25 5" xfId="4925"/>
    <cellStyle name="Output 2 25 6" xfId="7025"/>
    <cellStyle name="Output 2 25 7" xfId="10392"/>
    <cellStyle name="Output 2 26" xfId="6479"/>
    <cellStyle name="Output 2 26 2" xfId="7488"/>
    <cellStyle name="Output 2 26 3" xfId="8041"/>
    <cellStyle name="Output 2 26 4" xfId="5766"/>
    <cellStyle name="Output 2 26 5" xfId="6092"/>
    <cellStyle name="Output 2 26 6" xfId="11446"/>
    <cellStyle name="Output 2 26 7" xfId="14403"/>
    <cellStyle name="Output 2 27" xfId="6715"/>
    <cellStyle name="Output 2 27 2" xfId="7303"/>
    <cellStyle name="Output 2 27 3" xfId="13347"/>
    <cellStyle name="Output 2 27 4" xfId="14538"/>
    <cellStyle name="Output 2 27 5" xfId="15729"/>
    <cellStyle name="Output 2 27 6" xfId="16851"/>
    <cellStyle name="Output 2 27 7" xfId="18069"/>
    <cellStyle name="Output 2 28" xfId="9593"/>
    <cellStyle name="Output 2 28 2" xfId="12197"/>
    <cellStyle name="Output 2 28 3" xfId="7074"/>
    <cellStyle name="Output 2 28 4" xfId="8238"/>
    <cellStyle name="Output 2 28 5" xfId="14515"/>
    <cellStyle name="Output 2 28 6" xfId="7184"/>
    <cellStyle name="Output 2 28 7" xfId="17036"/>
    <cellStyle name="Output 2 29" xfId="8941"/>
    <cellStyle name="Output 2 29 2" xfId="11558"/>
    <cellStyle name="Output 2 29 3" xfId="8193"/>
    <cellStyle name="Output 2 29 4" xfId="8599"/>
    <cellStyle name="Output 2 29 5" xfId="3372"/>
    <cellStyle name="Output 2 29 6" xfId="5724"/>
    <cellStyle name="Output 2 29 7" xfId="13350"/>
    <cellStyle name="Output 2 3" xfId="8811"/>
    <cellStyle name="Output 2 3 10" xfId="9088"/>
    <cellStyle name="Output 2 3 10 2" xfId="11701"/>
    <cellStyle name="Output 2 3 10 3" xfId="8573"/>
    <cellStyle name="Output 2 3 10 4" xfId="10329"/>
    <cellStyle name="Output 2 3 10 5" xfId="6955"/>
    <cellStyle name="Output 2 3 10 6" xfId="16078"/>
    <cellStyle name="Output 2 3 10 7" xfId="14818"/>
    <cellStyle name="Output 2 3 11" xfId="9614"/>
    <cellStyle name="Output 2 3 11 2" xfId="12218"/>
    <cellStyle name="Output 2 3 11 3" xfId="6442"/>
    <cellStyle name="Output 2 3 11 4" xfId="14988"/>
    <cellStyle name="Output 2 3 11 5" xfId="16249"/>
    <cellStyle name="Output 2 3 11 6" xfId="17453"/>
    <cellStyle name="Output 2 3 11 7" xfId="18391"/>
    <cellStyle name="Output 2 3 12" xfId="9638"/>
    <cellStyle name="Output 2 3 12 2" xfId="12242"/>
    <cellStyle name="Output 2 3 12 3" xfId="13676"/>
    <cellStyle name="Output 2 3 12 4" xfId="15012"/>
    <cellStyle name="Output 2 3 12 5" xfId="16273"/>
    <cellStyle name="Output 2 3 12 6" xfId="17477"/>
    <cellStyle name="Output 2 3 12 7" xfId="18415"/>
    <cellStyle name="Output 2 3 13" xfId="9246"/>
    <cellStyle name="Output 2 3 13 2" xfId="11851"/>
    <cellStyle name="Output 2 3 13 3" xfId="7915"/>
    <cellStyle name="Output 2 3 13 4" xfId="13298"/>
    <cellStyle name="Output 2 3 13 5" xfId="14650"/>
    <cellStyle name="Output 2 3 13 6" xfId="15918"/>
    <cellStyle name="Output 2 3 13 7" xfId="17120"/>
    <cellStyle name="Output 2 3 14" xfId="9662"/>
    <cellStyle name="Output 2 3 14 2" xfId="12266"/>
    <cellStyle name="Output 2 3 14 3" xfId="13700"/>
    <cellStyle name="Output 2 3 14 4" xfId="15036"/>
    <cellStyle name="Output 2 3 14 5" xfId="16297"/>
    <cellStyle name="Output 2 3 14 6" xfId="17501"/>
    <cellStyle name="Output 2 3 14 7" xfId="18439"/>
    <cellStyle name="Output 2 3 15" xfId="9686"/>
    <cellStyle name="Output 2 3 15 2" xfId="12290"/>
    <cellStyle name="Output 2 3 15 3" xfId="13724"/>
    <cellStyle name="Output 2 3 15 4" xfId="15060"/>
    <cellStyle name="Output 2 3 15 5" xfId="16321"/>
    <cellStyle name="Output 2 3 15 6" xfId="17525"/>
    <cellStyle name="Output 2 3 15 7" xfId="18463"/>
    <cellStyle name="Output 2 3 16" xfId="9719"/>
    <cellStyle name="Output 2 3 16 2" xfId="12323"/>
    <cellStyle name="Output 2 3 16 3" xfId="13757"/>
    <cellStyle name="Output 2 3 16 4" xfId="15093"/>
    <cellStyle name="Output 2 3 16 5" xfId="16354"/>
    <cellStyle name="Output 2 3 16 6" xfId="17558"/>
    <cellStyle name="Output 2 3 16 7" xfId="18496"/>
    <cellStyle name="Output 2 3 17" xfId="9741"/>
    <cellStyle name="Output 2 3 17 2" xfId="12345"/>
    <cellStyle name="Output 2 3 17 3" xfId="13779"/>
    <cellStyle name="Output 2 3 17 4" xfId="15115"/>
    <cellStyle name="Output 2 3 17 5" xfId="16376"/>
    <cellStyle name="Output 2 3 17 6" xfId="17580"/>
    <cellStyle name="Output 2 3 17 7" xfId="18518"/>
    <cellStyle name="Output 2 3 18" xfId="9762"/>
    <cellStyle name="Output 2 3 18 2" xfId="12366"/>
    <cellStyle name="Output 2 3 18 3" xfId="13800"/>
    <cellStyle name="Output 2 3 18 4" xfId="15136"/>
    <cellStyle name="Output 2 3 18 5" xfId="16397"/>
    <cellStyle name="Output 2 3 18 6" xfId="17601"/>
    <cellStyle name="Output 2 3 18 7" xfId="18539"/>
    <cellStyle name="Output 2 3 19" xfId="9782"/>
    <cellStyle name="Output 2 3 19 2" xfId="12386"/>
    <cellStyle name="Output 2 3 19 3" xfId="13820"/>
    <cellStyle name="Output 2 3 19 4" xfId="15156"/>
    <cellStyle name="Output 2 3 19 5" xfId="16417"/>
    <cellStyle name="Output 2 3 19 6" xfId="17621"/>
    <cellStyle name="Output 2 3 19 7" xfId="18559"/>
    <cellStyle name="Output 2 3 2" xfId="9331"/>
    <cellStyle name="Output 2 3 2 2" xfId="11936"/>
    <cellStyle name="Output 2 3 2 3" xfId="6927"/>
    <cellStyle name="Output 2 3 2 4" xfId="13311"/>
    <cellStyle name="Output 2 3 2 5" xfId="10875"/>
    <cellStyle name="Output 2 3 2 6" xfId="16144"/>
    <cellStyle name="Output 2 3 2 7" xfId="14367"/>
    <cellStyle name="Output 2 3 2 8" xfId="20670"/>
    <cellStyle name="Output 2 3 20" xfId="9807"/>
    <cellStyle name="Output 2 3 20 2" xfId="12411"/>
    <cellStyle name="Output 2 3 20 3" xfId="13845"/>
    <cellStyle name="Output 2 3 20 4" xfId="15181"/>
    <cellStyle name="Output 2 3 20 5" xfId="16442"/>
    <cellStyle name="Output 2 3 20 6" xfId="17646"/>
    <cellStyle name="Output 2 3 20 7" xfId="18584"/>
    <cellStyle name="Output 2 3 21" xfId="9828"/>
    <cellStyle name="Output 2 3 21 2" xfId="12432"/>
    <cellStyle name="Output 2 3 21 3" xfId="13866"/>
    <cellStyle name="Output 2 3 21 4" xfId="15202"/>
    <cellStyle name="Output 2 3 21 5" xfId="16463"/>
    <cellStyle name="Output 2 3 21 6" xfId="17667"/>
    <cellStyle name="Output 2 3 21 7" xfId="18605"/>
    <cellStyle name="Output 2 3 22" xfId="9847"/>
    <cellStyle name="Output 2 3 22 2" xfId="12451"/>
    <cellStyle name="Output 2 3 22 3" xfId="13885"/>
    <cellStyle name="Output 2 3 22 4" xfId="15221"/>
    <cellStyle name="Output 2 3 22 5" xfId="16482"/>
    <cellStyle name="Output 2 3 22 6" xfId="17686"/>
    <cellStyle name="Output 2 3 22 7" xfId="18624"/>
    <cellStyle name="Output 2 3 23" xfId="9843"/>
    <cellStyle name="Output 2 3 23 2" xfId="12447"/>
    <cellStyle name="Output 2 3 23 3" xfId="13881"/>
    <cellStyle name="Output 2 3 23 4" xfId="15217"/>
    <cellStyle name="Output 2 3 23 5" xfId="16478"/>
    <cellStyle name="Output 2 3 23 6" xfId="17682"/>
    <cellStyle name="Output 2 3 23 7" xfId="18620"/>
    <cellStyle name="Output 2 3 24" xfId="9879"/>
    <cellStyle name="Output 2 3 24 2" xfId="12483"/>
    <cellStyle name="Output 2 3 24 3" xfId="13917"/>
    <cellStyle name="Output 2 3 24 4" xfId="15253"/>
    <cellStyle name="Output 2 3 24 5" xfId="16514"/>
    <cellStyle name="Output 2 3 24 6" xfId="17718"/>
    <cellStyle name="Output 2 3 24 7" xfId="18656"/>
    <cellStyle name="Output 2 3 25" xfId="9903"/>
    <cellStyle name="Output 2 3 25 2" xfId="12507"/>
    <cellStyle name="Output 2 3 25 3" xfId="13941"/>
    <cellStyle name="Output 2 3 25 4" xfId="15277"/>
    <cellStyle name="Output 2 3 25 5" xfId="16538"/>
    <cellStyle name="Output 2 3 25 6" xfId="17742"/>
    <cellStyle name="Output 2 3 25 7" xfId="18680"/>
    <cellStyle name="Output 2 3 26" xfId="9923"/>
    <cellStyle name="Output 2 3 26 2" xfId="12527"/>
    <cellStyle name="Output 2 3 26 3" xfId="13961"/>
    <cellStyle name="Output 2 3 26 4" xfId="15297"/>
    <cellStyle name="Output 2 3 26 5" xfId="16558"/>
    <cellStyle name="Output 2 3 26 6" xfId="17762"/>
    <cellStyle name="Output 2 3 26 7" xfId="18700"/>
    <cellStyle name="Output 2 3 27" xfId="9944"/>
    <cellStyle name="Output 2 3 27 2" xfId="12548"/>
    <cellStyle name="Output 2 3 27 3" xfId="13982"/>
    <cellStyle name="Output 2 3 27 4" xfId="15318"/>
    <cellStyle name="Output 2 3 27 5" xfId="16579"/>
    <cellStyle name="Output 2 3 27 6" xfId="17783"/>
    <cellStyle name="Output 2 3 27 7" xfId="18721"/>
    <cellStyle name="Output 2 3 28" xfId="9964"/>
    <cellStyle name="Output 2 3 28 2" xfId="12568"/>
    <cellStyle name="Output 2 3 28 3" xfId="14002"/>
    <cellStyle name="Output 2 3 28 4" xfId="15338"/>
    <cellStyle name="Output 2 3 28 5" xfId="16599"/>
    <cellStyle name="Output 2 3 28 6" xfId="17803"/>
    <cellStyle name="Output 2 3 28 7" xfId="18741"/>
    <cellStyle name="Output 2 3 29" xfId="9995"/>
    <cellStyle name="Output 2 3 29 2" xfId="12599"/>
    <cellStyle name="Output 2 3 29 3" xfId="14033"/>
    <cellStyle name="Output 2 3 29 4" xfId="15369"/>
    <cellStyle name="Output 2 3 29 5" xfId="16630"/>
    <cellStyle name="Output 2 3 29 6" xfId="17834"/>
    <cellStyle name="Output 2 3 29 7" xfId="18772"/>
    <cellStyle name="Output 2 3 3" xfId="9301"/>
    <cellStyle name="Output 2 3 3 2" xfId="11906"/>
    <cellStyle name="Output 2 3 3 3" xfId="5014"/>
    <cellStyle name="Output 2 3 3 4" xfId="7735"/>
    <cellStyle name="Output 2 3 3 5" xfId="12676"/>
    <cellStyle name="Output 2 3 3 6" xfId="15671"/>
    <cellStyle name="Output 2 3 3 7" xfId="16870"/>
    <cellStyle name="Output 2 3 3 8" xfId="20743"/>
    <cellStyle name="Output 2 3 30" xfId="10213"/>
    <cellStyle name="Output 2 3 30 2" xfId="12765"/>
    <cellStyle name="Output 2 3 30 3" xfId="14176"/>
    <cellStyle name="Output 2 3 30 4" xfId="15508"/>
    <cellStyle name="Output 2 3 30 5" xfId="16756"/>
    <cellStyle name="Output 2 3 30 6" xfId="17942"/>
    <cellStyle name="Output 2 3 30 7" xfId="18873"/>
    <cellStyle name="Output 2 3 31" xfId="10271"/>
    <cellStyle name="Output 2 3 31 2" xfId="12812"/>
    <cellStyle name="Output 2 3 31 3" xfId="14223"/>
    <cellStyle name="Output 2 3 31 4" xfId="15554"/>
    <cellStyle name="Output 2 3 31 5" xfId="16799"/>
    <cellStyle name="Output 2 3 31 6" xfId="17983"/>
    <cellStyle name="Output 2 3 31 7" xfId="18914"/>
    <cellStyle name="Output 2 3 32" xfId="10302"/>
    <cellStyle name="Output 2 3 32 2" xfId="12843"/>
    <cellStyle name="Output 2 3 32 3" xfId="14254"/>
    <cellStyle name="Output 2 3 32 4" xfId="15585"/>
    <cellStyle name="Output 2 3 32 5" xfId="16830"/>
    <cellStyle name="Output 2 3 32 6" xfId="18014"/>
    <cellStyle name="Output 2 3 32 7" xfId="18945"/>
    <cellStyle name="Output 2 3 33" xfId="11241"/>
    <cellStyle name="Output 2 3 33 2" xfId="13573"/>
    <cellStyle name="Output 2 3 33 3" xfId="14903"/>
    <cellStyle name="Output 2 3 33 4" xfId="16153"/>
    <cellStyle name="Output 2 3 33 5" xfId="17363"/>
    <cellStyle name="Output 2 3 33 6" xfId="18298"/>
    <cellStyle name="Output 2 3 33 7" xfId="19115"/>
    <cellStyle name="Output 2 3 34" xfId="11300"/>
    <cellStyle name="Output 2 3 34 2" xfId="13625"/>
    <cellStyle name="Output 2 3 34 3" xfId="14949"/>
    <cellStyle name="Output 2 3 34 4" xfId="16198"/>
    <cellStyle name="Output 2 3 34 5" xfId="17408"/>
    <cellStyle name="Output 2 3 34 6" xfId="18340"/>
    <cellStyle name="Output 2 3 34 7" xfId="19157"/>
    <cellStyle name="Output 2 3 35" xfId="11316"/>
    <cellStyle name="Output 2 3 35 2" xfId="13641"/>
    <cellStyle name="Output 2 3 35 3" xfId="14965"/>
    <cellStyle name="Output 2 3 35 4" xfId="16214"/>
    <cellStyle name="Output 2 3 35 5" xfId="17424"/>
    <cellStyle name="Output 2 3 35 6" xfId="18356"/>
    <cellStyle name="Output 2 3 35 7" xfId="19173"/>
    <cellStyle name="Output 2 3 36" xfId="11042"/>
    <cellStyle name="Output 2 3 36 2" xfId="13419"/>
    <cellStyle name="Output 2 3 36 3" xfId="14763"/>
    <cellStyle name="Output 2 3 36 4" xfId="16024"/>
    <cellStyle name="Output 2 3 36 5" xfId="17246"/>
    <cellStyle name="Output 2 3 36 6" xfId="18200"/>
    <cellStyle name="Output 2 3 36 7" xfId="19014"/>
    <cellStyle name="Output 2 3 37" xfId="3293"/>
    <cellStyle name="Output 2 3 38" xfId="7171"/>
    <cellStyle name="Output 2 3 39" xfId="14267"/>
    <cellStyle name="Output 2 3 4" xfId="9431"/>
    <cellStyle name="Output 2 3 4 2" xfId="12035"/>
    <cellStyle name="Output 2 3 4 3" xfId="5829"/>
    <cellStyle name="Output 2 3 4 4" xfId="10550"/>
    <cellStyle name="Output 2 3 4 5" xfId="10587"/>
    <cellStyle name="Output 2 3 4 6" xfId="11417"/>
    <cellStyle name="Output 2 3 4 7" xfId="12947"/>
    <cellStyle name="Output 2 3 40" xfId="6259"/>
    <cellStyle name="Output 2 3 41" xfId="16841"/>
    <cellStyle name="Output 2 3 42" xfId="20420"/>
    <cellStyle name="Output 2 3 5" xfId="9454"/>
    <cellStyle name="Output 2 3 5 2" xfId="12058"/>
    <cellStyle name="Output 2 3 5 3" xfId="5236"/>
    <cellStyle name="Output 2 3 5 4" xfId="10330"/>
    <cellStyle name="Output 2 3 5 5" xfId="14648"/>
    <cellStyle name="Output 2 3 5 6" xfId="15970"/>
    <cellStyle name="Output 2 3 5 7" xfId="17170"/>
    <cellStyle name="Output 2 3 6" xfId="9479"/>
    <cellStyle name="Output 2 3 6 2" xfId="12083"/>
    <cellStyle name="Output 2 3 6 3" xfId="5536"/>
    <cellStyle name="Output 2 3 6 4" xfId="8125"/>
    <cellStyle name="Output 2 3 6 5" xfId="5315"/>
    <cellStyle name="Output 2 3 6 6" xfId="7834"/>
    <cellStyle name="Output 2 3 6 7" xfId="7552"/>
    <cellStyle name="Output 2 3 7" xfId="9511"/>
    <cellStyle name="Output 2 3 7 2" xfId="12115"/>
    <cellStyle name="Output 2 3 7 3" xfId="4096"/>
    <cellStyle name="Output 2 3 7 4" xfId="13335"/>
    <cellStyle name="Output 2 3 7 5" xfId="14434"/>
    <cellStyle name="Output 2 3 7 6" xfId="13012"/>
    <cellStyle name="Output 2 3 7 7" xfId="16961"/>
    <cellStyle name="Output 2 3 8" xfId="9545"/>
    <cellStyle name="Output 2 3 8 2" xfId="12149"/>
    <cellStyle name="Output 2 3 8 3" xfId="5753"/>
    <cellStyle name="Output 2 3 8 4" xfId="6787"/>
    <cellStyle name="Output 2 3 8 5" xfId="15771"/>
    <cellStyle name="Output 2 3 8 6" xfId="13483"/>
    <cellStyle name="Output 2 3 8 7" xfId="18086"/>
    <cellStyle name="Output 2 3 9" xfId="9577"/>
    <cellStyle name="Output 2 3 9 2" xfId="12181"/>
    <cellStyle name="Output 2 3 9 3" xfId="7656"/>
    <cellStyle name="Output 2 3 9 4" xfId="10407"/>
    <cellStyle name="Output 2 3 9 5" xfId="13111"/>
    <cellStyle name="Output 2 3 9 6" xfId="14329"/>
    <cellStyle name="Output 2 3 9 7" xfId="10449"/>
    <cellStyle name="Output 2 30" xfId="10077"/>
    <cellStyle name="Output 2 30 2" xfId="12669"/>
    <cellStyle name="Output 2 30 3" xfId="14096"/>
    <cellStyle name="Output 2 30 4" xfId="15433"/>
    <cellStyle name="Output 2 30 5" xfId="16692"/>
    <cellStyle name="Output 2 30 6" xfId="17890"/>
    <cellStyle name="Output 2 30 7" xfId="18820"/>
    <cellStyle name="Output 2 31" xfId="10066"/>
    <cellStyle name="Output 2 31 2" xfId="12659"/>
    <cellStyle name="Output 2 31 3" xfId="14087"/>
    <cellStyle name="Output 2 31 4" xfId="15424"/>
    <cellStyle name="Output 2 31 5" xfId="16683"/>
    <cellStyle name="Output 2 31 6" xfId="17881"/>
    <cellStyle name="Output 2 31 7" xfId="18811"/>
    <cellStyle name="Output 2 32" xfId="10081"/>
    <cellStyle name="Output 2 32 2" xfId="12673"/>
    <cellStyle name="Output 2 32 3" xfId="14100"/>
    <cellStyle name="Output 2 32 4" xfId="15436"/>
    <cellStyle name="Output 2 32 5" xfId="16695"/>
    <cellStyle name="Output 2 32 6" xfId="17893"/>
    <cellStyle name="Output 2 32 7" xfId="18823"/>
    <cellStyle name="Output 2 33" xfId="11099"/>
    <cellStyle name="Output 2 33 2" xfId="13467"/>
    <cellStyle name="Output 2 33 3" xfId="14811"/>
    <cellStyle name="Output 2 33 4" xfId="16072"/>
    <cellStyle name="Output 2 33 5" xfId="17289"/>
    <cellStyle name="Output 2 33 6" xfId="18239"/>
    <cellStyle name="Output 2 33 7" xfId="19053"/>
    <cellStyle name="Output 2 34" xfId="11087"/>
    <cellStyle name="Output 2 34 2" xfId="13455"/>
    <cellStyle name="Output 2 34 3" xfId="14799"/>
    <cellStyle name="Output 2 34 4" xfId="16060"/>
    <cellStyle name="Output 2 34 5" xfId="17277"/>
    <cellStyle name="Output 2 34 6" xfId="18227"/>
    <cellStyle name="Output 2 34 7" xfId="19041"/>
    <cellStyle name="Output 2 35" xfId="11046"/>
    <cellStyle name="Output 2 35 2" xfId="13423"/>
    <cellStyle name="Output 2 35 3" xfId="14767"/>
    <cellStyle name="Output 2 35 4" xfId="16028"/>
    <cellStyle name="Output 2 35 5" xfId="17250"/>
    <cellStyle name="Output 2 35 6" xfId="18204"/>
    <cellStyle name="Output 2 35 7" xfId="19018"/>
    <cellStyle name="Output 2 36" xfId="13526"/>
    <cellStyle name="Output 2 37" xfId="7230"/>
    <cellStyle name="Output 2 38" xfId="4885"/>
    <cellStyle name="Output 2 39" xfId="13175"/>
    <cellStyle name="Output 2 4" xfId="9221"/>
    <cellStyle name="Output 2 4 2" xfId="11826"/>
    <cellStyle name="Output 2 4 3" xfId="7804"/>
    <cellStyle name="Output 2 4 4" xfId="5438"/>
    <cellStyle name="Output 2 4 5" xfId="6360"/>
    <cellStyle name="Output 2 4 6" xfId="15672"/>
    <cellStyle name="Output 2 4 7" xfId="17050"/>
    <cellStyle name="Output 2 4 8" xfId="20555"/>
    <cellStyle name="Output 2 40" xfId="11347"/>
    <cellStyle name="Output 2 41" xfId="20249"/>
    <cellStyle name="Output 2 5" xfId="9092"/>
    <cellStyle name="Output 2 5 2" xfId="11705"/>
    <cellStyle name="Output 2 5 3" xfId="8407"/>
    <cellStyle name="Output 2 5 4" xfId="13353"/>
    <cellStyle name="Output 2 5 5" xfId="5655"/>
    <cellStyle name="Output 2 5 6" xfId="7986"/>
    <cellStyle name="Output 2 5 7" xfId="7686"/>
    <cellStyle name="Output 2 5 8" xfId="20543"/>
    <cellStyle name="Output 2 6" xfId="6496"/>
    <cellStyle name="Output 2 6 2" xfId="7474"/>
    <cellStyle name="Output 2 6 3" xfId="7799"/>
    <cellStyle name="Output 2 6 4" xfId="4754"/>
    <cellStyle name="Output 2 6 5" xfId="7207"/>
    <cellStyle name="Output 2 6 6" xfId="8063"/>
    <cellStyle name="Output 2 6 7" xfId="5716"/>
    <cellStyle name="Output 2 7" xfId="9036"/>
    <cellStyle name="Output 2 7 2" xfId="11652"/>
    <cellStyle name="Output 2 7 3" xfId="6408"/>
    <cellStyle name="Output 2 7 4" xfId="12934"/>
    <cellStyle name="Output 2 7 5" xfId="7175"/>
    <cellStyle name="Output 2 7 6" xfId="15945"/>
    <cellStyle name="Output 2 7 7" xfId="8415"/>
    <cellStyle name="Output 2 8" xfId="6763"/>
    <cellStyle name="Output 2 8 2" xfId="5847"/>
    <cellStyle name="Output 2 8 3" xfId="13105"/>
    <cellStyle name="Output 2 8 4" xfId="14447"/>
    <cellStyle name="Output 2 8 5" xfId="15631"/>
    <cellStyle name="Output 2 8 6" xfId="16958"/>
    <cellStyle name="Output 2 8 7" xfId="18036"/>
    <cellStyle name="Output 2 9" xfId="9398"/>
    <cellStyle name="Output 2 9 2" xfId="12003"/>
    <cellStyle name="Output 2 9 3" xfId="5215"/>
    <cellStyle name="Output 2 9 4" xfId="7129"/>
    <cellStyle name="Output 2 9 5" xfId="7556"/>
    <cellStyle name="Output 2 9 6" xfId="4418"/>
    <cellStyle name="Output 2 9 7" xfId="8405"/>
    <cellStyle name="Output 20" xfId="8930"/>
    <cellStyle name="Output 20 2" xfId="11547"/>
    <cellStyle name="Output 20 3" xfId="8182"/>
    <cellStyle name="Output 20 4" xfId="6186"/>
    <cellStyle name="Output 20 5" xfId="5783"/>
    <cellStyle name="Output 20 6" xfId="8003"/>
    <cellStyle name="Output 20 7" xfId="12770"/>
    <cellStyle name="Output 21" xfId="6759"/>
    <cellStyle name="Output 21 2" xfId="7265"/>
    <cellStyle name="Output 21 3" xfId="13097"/>
    <cellStyle name="Output 21 4" xfId="14436"/>
    <cellStyle name="Output 21 5" xfId="15723"/>
    <cellStyle name="Output 21 6" xfId="17029"/>
    <cellStyle name="Output 21 7" xfId="18067"/>
    <cellStyle name="Output 22" xfId="9135"/>
    <cellStyle name="Output 22 2" xfId="11743"/>
    <cellStyle name="Output 22 3" xfId="7859"/>
    <cellStyle name="Output 22 4" xfId="7591"/>
    <cellStyle name="Output 22 5" xfId="10861"/>
    <cellStyle name="Output 22 6" xfId="15991"/>
    <cellStyle name="Output 22 7" xfId="6281"/>
    <cellStyle name="Output 23" xfId="9271"/>
    <cellStyle name="Output 23 2" xfId="11876"/>
    <cellStyle name="Output 23 3" xfId="7928"/>
    <cellStyle name="Output 23 4" xfId="13112"/>
    <cellStyle name="Output 23 5" xfId="14479"/>
    <cellStyle name="Output 23 6" xfId="14066"/>
    <cellStyle name="Output 23 7" xfId="4753"/>
    <cellStyle name="Output 24" xfId="9206"/>
    <cellStyle name="Output 24 2" xfId="11812"/>
    <cellStyle name="Output 24 3" xfId="7891"/>
    <cellStyle name="Output 24 4" xfId="12930"/>
    <cellStyle name="Output 24 5" xfId="14332"/>
    <cellStyle name="Output 24 6" xfId="14773"/>
    <cellStyle name="Output 24 7" xfId="16884"/>
    <cellStyle name="Output 25" xfId="6497"/>
    <cellStyle name="Output 25 2" xfId="7473"/>
    <cellStyle name="Output 25 3" xfId="8046"/>
    <cellStyle name="Output 25 4" xfId="5206"/>
    <cellStyle name="Output 25 5" xfId="5485"/>
    <cellStyle name="Output 25 6" xfId="8064"/>
    <cellStyle name="Output 25 7" xfId="12977"/>
    <cellStyle name="Output 26" xfId="6664"/>
    <cellStyle name="Output 26 2" xfId="7338"/>
    <cellStyle name="Output 26 3" xfId="8054"/>
    <cellStyle name="Output 26 4" xfId="14642"/>
    <cellStyle name="Output 26 5" xfId="15902"/>
    <cellStyle name="Output 26 6" xfId="17123"/>
    <cellStyle name="Output 26 7" xfId="18147"/>
    <cellStyle name="Output 27" xfId="9345"/>
    <cellStyle name="Output 27 2" xfId="11950"/>
    <cellStyle name="Output 27 3" xfId="7112"/>
    <cellStyle name="Output 27 4" xfId="7159"/>
    <cellStyle name="Output 27 5" xfId="4652"/>
    <cellStyle name="Output 27 6" xfId="7029"/>
    <cellStyle name="Output 27 7" xfId="6978"/>
    <cellStyle name="Output 28" xfId="9136"/>
    <cellStyle name="Output 28 2" xfId="11744"/>
    <cellStyle name="Output 28 3" xfId="7860"/>
    <cellStyle name="Output 28 4" xfId="10335"/>
    <cellStyle name="Output 28 5" xfId="7509"/>
    <cellStyle name="Output 28 6" xfId="5407"/>
    <cellStyle name="Output 28 7" xfId="12935"/>
    <cellStyle name="Output 29" xfId="9418"/>
    <cellStyle name="Output 29 2" xfId="12022"/>
    <cellStyle name="Output 29 3" xfId="7110"/>
    <cellStyle name="Output 29 4" xfId="10356"/>
    <cellStyle name="Output 29 5" xfId="10502"/>
    <cellStyle name="Output 29 6" xfId="5733"/>
    <cellStyle name="Output 29 7" xfId="5383"/>
    <cellStyle name="Output 3" xfId="8699"/>
    <cellStyle name="Output 3 10" xfId="8895"/>
    <cellStyle name="Output 3 10 2" xfId="11512"/>
    <cellStyle name="Output 3 10 3" xfId="8150"/>
    <cellStyle name="Output 3 10 4" xfId="6207"/>
    <cellStyle name="Output 3 10 5" xfId="4806"/>
    <cellStyle name="Output 3 10 6" xfId="3292"/>
    <cellStyle name="Output 3 10 7" xfId="10348"/>
    <cellStyle name="Output 3 11" xfId="9256"/>
    <cellStyle name="Output 3 11 2" xfId="11861"/>
    <cellStyle name="Output 3 11 3" xfId="7941"/>
    <cellStyle name="Output 3 11 4" xfId="7237"/>
    <cellStyle name="Output 3 11 5" xfId="12943"/>
    <cellStyle name="Output 3 11 6" xfId="15899"/>
    <cellStyle name="Output 3 11 7" xfId="17094"/>
    <cellStyle name="Output 3 12" xfId="9198"/>
    <cellStyle name="Output 3 12 2" xfId="11804"/>
    <cellStyle name="Output 3 12 3" xfId="6941"/>
    <cellStyle name="Output 3 12 4" xfId="12975"/>
    <cellStyle name="Output 3 12 5" xfId="14324"/>
    <cellStyle name="Output 3 12 6" xfId="5334"/>
    <cellStyle name="Output 3 12 7" xfId="16934"/>
    <cellStyle name="Output 3 13" xfId="9392"/>
    <cellStyle name="Output 3 13 2" xfId="11997"/>
    <cellStyle name="Output 3 13 3" xfId="5800"/>
    <cellStyle name="Output 3 13 4" xfId="10477"/>
    <cellStyle name="Output 3 13 5" xfId="6794"/>
    <cellStyle name="Output 3 13 6" xfId="7008"/>
    <cellStyle name="Output 3 13 7" xfId="6099"/>
    <cellStyle name="Output 3 14" xfId="9468"/>
    <cellStyle name="Output 3 14 2" xfId="12072"/>
    <cellStyle name="Output 3 14 3" xfId="4779"/>
    <cellStyle name="Output 3 14 4" xfId="8104"/>
    <cellStyle name="Output 3 14 5" xfId="8029"/>
    <cellStyle name="Output 3 14 6" xfId="15926"/>
    <cellStyle name="Output 3 14 7" xfId="14905"/>
    <cellStyle name="Output 3 15" xfId="9515"/>
    <cellStyle name="Output 3 15 2" xfId="12119"/>
    <cellStyle name="Output 3 15 3" xfId="5662"/>
    <cellStyle name="Output 3 15 4" xfId="6988"/>
    <cellStyle name="Output 3 15 5" xfId="14317"/>
    <cellStyle name="Output 3 15 6" xfId="15778"/>
    <cellStyle name="Output 3 15 7" xfId="17005"/>
    <cellStyle name="Output 3 16" xfId="6507"/>
    <cellStyle name="Output 3 16 2" xfId="7463"/>
    <cellStyle name="Output 3 16 3" xfId="5653"/>
    <cellStyle name="Output 3 16 4" xfId="5441"/>
    <cellStyle name="Output 3 16 5" xfId="5290"/>
    <cellStyle name="Output 3 16 6" xfId="8071"/>
    <cellStyle name="Output 3 16 7" xfId="14521"/>
    <cellStyle name="Output 3 17" xfId="9207"/>
    <cellStyle name="Output 3 17 2" xfId="11813"/>
    <cellStyle name="Output 3 17 3" xfId="7892"/>
    <cellStyle name="Output 3 17 4" xfId="12946"/>
    <cellStyle name="Output 3 17 5" xfId="14343"/>
    <cellStyle name="Output 3 17 6" xfId="15643"/>
    <cellStyle name="Output 3 17 7" xfId="16924"/>
    <cellStyle name="Output 3 18" xfId="9026"/>
    <cellStyle name="Output 3 18 2" xfId="11642"/>
    <cellStyle name="Output 3 18 3" xfId="7678"/>
    <cellStyle name="Output 3 18 4" xfId="8315"/>
    <cellStyle name="Output 3 18 5" xfId="3245"/>
    <cellStyle name="Output 3 18 6" xfId="6338"/>
    <cellStyle name="Output 3 18 7" xfId="6388"/>
    <cellStyle name="Output 3 19" xfId="6696"/>
    <cellStyle name="Output 3 19 2" xfId="7320"/>
    <cellStyle name="Output 3 19 3" xfId="13278"/>
    <cellStyle name="Output 3 19 4" xfId="14654"/>
    <cellStyle name="Output 3 19 5" xfId="15962"/>
    <cellStyle name="Output 3 19 6" xfId="14775"/>
    <cellStyle name="Output 3 19 7" xfId="18165"/>
    <cellStyle name="Output 3 2" xfId="9284"/>
    <cellStyle name="Output 3 2 2" xfId="11889"/>
    <cellStyle name="Output 3 2 2 2" xfId="20659"/>
    <cellStyle name="Output 3 2 3" xfId="7951"/>
    <cellStyle name="Output 3 2 3 2" xfId="20736"/>
    <cellStyle name="Output 3 2 4" xfId="13127"/>
    <cellStyle name="Output 3 2 5" xfId="14492"/>
    <cellStyle name="Output 3 2 6" xfId="15724"/>
    <cellStyle name="Output 3 2 7" xfId="16987"/>
    <cellStyle name="Output 3 2 8" xfId="20403"/>
    <cellStyle name="Output 3 20" xfId="9047"/>
    <cellStyle name="Output 3 20 2" xfId="11663"/>
    <cellStyle name="Output 3 20 3" xfId="7671"/>
    <cellStyle name="Output 3 20 4" xfId="6322"/>
    <cellStyle name="Output 3 20 5" xfId="7797"/>
    <cellStyle name="Output 3 20 6" xfId="13276"/>
    <cellStyle name="Output 3 20 7" xfId="12910"/>
    <cellStyle name="Output 3 21" xfId="6739"/>
    <cellStyle name="Output 3 21 2" xfId="7284"/>
    <cellStyle name="Output 3 21 3" xfId="13173"/>
    <cellStyle name="Output 3 21 4" xfId="14439"/>
    <cellStyle name="Output 3 21 5" xfId="15628"/>
    <cellStyle name="Output 3 21 6" xfId="12667"/>
    <cellStyle name="Output 3 21 7" xfId="18034"/>
    <cellStyle name="Output 3 22" xfId="6768"/>
    <cellStyle name="Output 3 22 2" xfId="7260"/>
    <cellStyle name="Output 3 22 3" xfId="13095"/>
    <cellStyle name="Output 3 22 4" xfId="6366"/>
    <cellStyle name="Output 3 22 5" xfId="15711"/>
    <cellStyle name="Output 3 22 6" xfId="16978"/>
    <cellStyle name="Output 3 22 7" xfId="18065"/>
    <cellStyle name="Output 3 23" xfId="6518"/>
    <cellStyle name="Output 3 23 2" xfId="5124"/>
    <cellStyle name="Output 3 23 3" xfId="5552"/>
    <cellStyle name="Output 3 23 4" xfId="14057"/>
    <cellStyle name="Output 3 23 5" xfId="5101"/>
    <cellStyle name="Output 3 23 6" xfId="13158"/>
    <cellStyle name="Output 3 23 7" xfId="17208"/>
    <cellStyle name="Output 3 24" xfId="8964"/>
    <cellStyle name="Output 3 24 2" xfId="11581"/>
    <cellStyle name="Output 3 24 3" xfId="8215"/>
    <cellStyle name="Output 3 24 4" xfId="6170"/>
    <cellStyle name="Output 3 24 5" xfId="5553"/>
    <cellStyle name="Output 3 24 6" xfId="5981"/>
    <cellStyle name="Output 3 24 7" xfId="6970"/>
    <cellStyle name="Output 3 25" xfId="9043"/>
    <cellStyle name="Output 3 25 2" xfId="11659"/>
    <cellStyle name="Output 3 25 3" xfId="5382"/>
    <cellStyle name="Output 3 25 4" xfId="11354"/>
    <cellStyle name="Output 3 25 5" xfId="14604"/>
    <cellStyle name="Output 3 25 6" xfId="15935"/>
    <cellStyle name="Output 3 25 7" xfId="17167"/>
    <cellStyle name="Output 3 26" xfId="9758"/>
    <cellStyle name="Output 3 26 2" xfId="12362"/>
    <cellStyle name="Output 3 26 3" xfId="13796"/>
    <cellStyle name="Output 3 26 4" xfId="15132"/>
    <cellStyle name="Output 3 26 5" xfId="16393"/>
    <cellStyle name="Output 3 26 6" xfId="17597"/>
    <cellStyle name="Output 3 26 7" xfId="18535"/>
    <cellStyle name="Output 3 27" xfId="9213"/>
    <cellStyle name="Output 3 27 2" xfId="11819"/>
    <cellStyle name="Output 3 27 3" xfId="8521"/>
    <cellStyle name="Output 3 27 4" xfId="13011"/>
    <cellStyle name="Output 3 27 5" xfId="14397"/>
    <cellStyle name="Output 3 27 6" xfId="15652"/>
    <cellStyle name="Output 3 27 7" xfId="16892"/>
    <cellStyle name="Output 3 28" xfId="9613"/>
    <cellStyle name="Output 3 28 2" xfId="12217"/>
    <cellStyle name="Output 3 28 3" xfId="7768"/>
    <cellStyle name="Output 3 28 4" xfId="14987"/>
    <cellStyle name="Output 3 28 5" xfId="16248"/>
    <cellStyle name="Output 3 28 6" xfId="17452"/>
    <cellStyle name="Output 3 28 7" xfId="18390"/>
    <cellStyle name="Output 3 29" xfId="10125"/>
    <cellStyle name="Output 3 29 2" xfId="12702"/>
    <cellStyle name="Output 3 29 3" xfId="14119"/>
    <cellStyle name="Output 3 29 4" xfId="15454"/>
    <cellStyle name="Output 3 29 5" xfId="16709"/>
    <cellStyle name="Output 3 29 6" xfId="17903"/>
    <cellStyle name="Output 3 29 7" xfId="18834"/>
    <cellStyle name="Output 3 3" xfId="9168"/>
    <cellStyle name="Output 3 3 2" xfId="11776"/>
    <cellStyle name="Output 3 3 3" xfId="6417"/>
    <cellStyle name="Output 3 3 4" xfId="8119"/>
    <cellStyle name="Output 3 3 5" xfId="10355"/>
    <cellStyle name="Output 3 3 6" xfId="5864"/>
    <cellStyle name="Output 3 3 7" xfId="7778"/>
    <cellStyle name="Output 3 3 8" xfId="20599"/>
    <cellStyle name="Output 3 30" xfId="10242"/>
    <cellStyle name="Output 3 30 2" xfId="12783"/>
    <cellStyle name="Output 3 30 3" xfId="14194"/>
    <cellStyle name="Output 3 30 4" xfId="15525"/>
    <cellStyle name="Output 3 30 5" xfId="16770"/>
    <cellStyle name="Output 3 30 6" xfId="17954"/>
    <cellStyle name="Output 3 30 7" xfId="18885"/>
    <cellStyle name="Output 3 31" xfId="10055"/>
    <cellStyle name="Output 3 31 2" xfId="12648"/>
    <cellStyle name="Output 3 31 3" xfId="14076"/>
    <cellStyle name="Output 3 31 4" xfId="15413"/>
    <cellStyle name="Output 3 31 5" xfId="16672"/>
    <cellStyle name="Output 3 31 6" xfId="17870"/>
    <cellStyle name="Output 3 31 7" xfId="18800"/>
    <cellStyle name="Output 3 32" xfId="11144"/>
    <cellStyle name="Output 3 32 2" xfId="13501"/>
    <cellStyle name="Output 3 32 3" xfId="14838"/>
    <cellStyle name="Output 3 32 4" xfId="16093"/>
    <cellStyle name="Output 3 32 5" xfId="17308"/>
    <cellStyle name="Output 3 32 6" xfId="18251"/>
    <cellStyle name="Output 3 32 7" xfId="19066"/>
    <cellStyle name="Output 3 33" xfId="11271"/>
    <cellStyle name="Output 3 33 2" xfId="13596"/>
    <cellStyle name="Output 3 33 3" xfId="14920"/>
    <cellStyle name="Output 3 33 4" xfId="16169"/>
    <cellStyle name="Output 3 33 5" xfId="17379"/>
    <cellStyle name="Output 3 33 6" xfId="18311"/>
    <cellStyle name="Output 3 33 7" xfId="19128"/>
    <cellStyle name="Output 3 34" xfId="11069"/>
    <cellStyle name="Output 3 34 2" xfId="13438"/>
    <cellStyle name="Output 3 34 3" xfId="14782"/>
    <cellStyle name="Output 3 34 4" xfId="16043"/>
    <cellStyle name="Output 3 34 5" xfId="17260"/>
    <cellStyle name="Output 3 34 6" xfId="18210"/>
    <cellStyle name="Output 3 34 7" xfId="19024"/>
    <cellStyle name="Output 3 35" xfId="5732"/>
    <cellStyle name="Output 3 36" xfId="13120"/>
    <cellStyle name="Output 3 37" xfId="6818"/>
    <cellStyle name="Output 3 38" xfId="15767"/>
    <cellStyle name="Output 3 39" xfId="4645"/>
    <cellStyle name="Output 3 4" xfId="9385"/>
    <cellStyle name="Output 3 4 2" xfId="11990"/>
    <cellStyle name="Output 3 4 3" xfId="5105"/>
    <cellStyle name="Output 3 4 4" xfId="7136"/>
    <cellStyle name="Output 3 4 5" xfId="8562"/>
    <cellStyle name="Output 3 4 6" xfId="7013"/>
    <cellStyle name="Output 3 4 7" xfId="6097"/>
    <cellStyle name="Output 3 4 8" xfId="20703"/>
    <cellStyle name="Output 3 40" xfId="20302"/>
    <cellStyle name="Output 3 5" xfId="6651"/>
    <cellStyle name="Output 3 5 2" xfId="7350"/>
    <cellStyle name="Output 3 5 3" xfId="11443"/>
    <cellStyle name="Output 3 5 4" xfId="5609"/>
    <cellStyle name="Output 3 5 5" xfId="15896"/>
    <cellStyle name="Output 3 5 6" xfId="5890"/>
    <cellStyle name="Output 3 5 7" xfId="18144"/>
    <cellStyle name="Output 3 6" xfId="9044"/>
    <cellStyle name="Output 3 6 2" xfId="11660"/>
    <cellStyle name="Output 3 6 3" xfId="7672"/>
    <cellStyle name="Output 3 6 4" xfId="6323"/>
    <cellStyle name="Output 3 6 5" xfId="7796"/>
    <cellStyle name="Output 3 6 6" xfId="4689"/>
    <cellStyle name="Output 3 6 7" xfId="12937"/>
    <cellStyle name="Output 3 7" xfId="8898"/>
    <cellStyle name="Output 3 7 2" xfId="11515"/>
    <cellStyle name="Output 3 7 3" xfId="8156"/>
    <cellStyle name="Output 3 7 4" xfId="6204"/>
    <cellStyle name="Output 3 7 5" xfId="6005"/>
    <cellStyle name="Output 3 7 6" xfId="7711"/>
    <cellStyle name="Output 3 7 7" xfId="11373"/>
    <cellStyle name="Output 3 8" xfId="6531"/>
    <cellStyle name="Output 3 8 2" xfId="7445"/>
    <cellStyle name="Output 3 8 3" xfId="4615"/>
    <cellStyle name="Output 3 8 4" xfId="7219"/>
    <cellStyle name="Output 3 8 5" xfId="7193"/>
    <cellStyle name="Output 3 8 6" xfId="6803"/>
    <cellStyle name="Output 3 8 7" xfId="14709"/>
    <cellStyle name="Output 3 9" xfId="8943"/>
    <cellStyle name="Output 3 9 2" xfId="11560"/>
    <cellStyle name="Output 3 9 3" xfId="8195"/>
    <cellStyle name="Output 3 9 4" xfId="8374"/>
    <cellStyle name="Output 3 9 5" xfId="5272"/>
    <cellStyle name="Output 3 9 6" xfId="7699"/>
    <cellStyle name="Output 3 9 7" xfId="13308"/>
    <cellStyle name="Output 30" xfId="6686"/>
    <cellStyle name="Output 30 2" xfId="7329"/>
    <cellStyle name="Output 30 3" xfId="13263"/>
    <cellStyle name="Output 30 4" xfId="14632"/>
    <cellStyle name="Output 30 5" xfId="15891"/>
    <cellStyle name="Output 30 6" xfId="17182"/>
    <cellStyle name="Output 30 7" xfId="18142"/>
    <cellStyle name="Output 31" xfId="9084"/>
    <cellStyle name="Output 31 2" xfId="11697"/>
    <cellStyle name="Output 31 3" xfId="6414"/>
    <cellStyle name="Output 31 4" xfId="10375"/>
    <cellStyle name="Output 31 5" xfId="14730"/>
    <cellStyle name="Output 31 6" xfId="6904"/>
    <cellStyle name="Output 31 7" xfId="13392"/>
    <cellStyle name="Output 32" xfId="10046"/>
    <cellStyle name="Output 32 2" xfId="12641"/>
    <cellStyle name="Output 32 3" xfId="14069"/>
    <cellStyle name="Output 32 4" xfId="15405"/>
    <cellStyle name="Output 32 5" xfId="16664"/>
    <cellStyle name="Output 32 6" xfId="17865"/>
    <cellStyle name="Output 32 7" xfId="18795"/>
    <cellStyle name="Output 33" xfId="10058"/>
    <cellStyle name="Output 33 2" xfId="12651"/>
    <cellStyle name="Output 33 3" xfId="14079"/>
    <cellStyle name="Output 33 4" xfId="15416"/>
    <cellStyle name="Output 33 5" xfId="16675"/>
    <cellStyle name="Output 33 6" xfId="17873"/>
    <cellStyle name="Output 33 7" xfId="18803"/>
    <cellStyle name="Output 34" xfId="10051"/>
    <cellStyle name="Output 34 2" xfId="12644"/>
    <cellStyle name="Output 34 3" xfId="14072"/>
    <cellStyle name="Output 34 4" xfId="15409"/>
    <cellStyle name="Output 34 5" xfId="16668"/>
    <cellStyle name="Output 34 6" xfId="17867"/>
    <cellStyle name="Output 34 7" xfId="18797"/>
    <cellStyle name="Output 35" xfId="10493"/>
    <cellStyle name="Output 35 2" xfId="12992"/>
    <cellStyle name="Output 35 3" xfId="14380"/>
    <cellStyle name="Output 35 4" xfId="15693"/>
    <cellStyle name="Output 35 5" xfId="16927"/>
    <cellStyle name="Output 35 6" xfId="18055"/>
    <cellStyle name="Output 35 7" xfId="18963"/>
    <cellStyle name="Output 36" xfId="10431"/>
    <cellStyle name="Output 36 2" xfId="12936"/>
    <cellStyle name="Output 36 3" xfId="14336"/>
    <cellStyle name="Output 36 4" xfId="15655"/>
    <cellStyle name="Output 36 5" xfId="16889"/>
    <cellStyle name="Output 36 6" xfId="18041"/>
    <cellStyle name="Output 36 7" xfId="18958"/>
    <cellStyle name="Output 37" xfId="11015"/>
    <cellStyle name="Output 37 2" xfId="13397"/>
    <cellStyle name="Output 37 3" xfId="14740"/>
    <cellStyle name="Output 37 4" xfId="16002"/>
    <cellStyle name="Output 37 5" xfId="17224"/>
    <cellStyle name="Output 37 6" xfId="18178"/>
    <cellStyle name="Output 37 7" xfId="18992"/>
    <cellStyle name="Output 38" xfId="11076"/>
    <cellStyle name="Output 38 2" xfId="13445"/>
    <cellStyle name="Output 38 3" xfId="14789"/>
    <cellStyle name="Output 38 4" xfId="16050"/>
    <cellStyle name="Output 38 5" xfId="17267"/>
    <cellStyle name="Output 38 6" xfId="18217"/>
    <cellStyle name="Output 38 7" xfId="19031"/>
    <cellStyle name="Output 39" xfId="11090"/>
    <cellStyle name="Output 39 2" xfId="13458"/>
    <cellStyle name="Output 39 3" xfId="14802"/>
    <cellStyle name="Output 39 4" xfId="16063"/>
    <cellStyle name="Output 39 5" xfId="17280"/>
    <cellStyle name="Output 39 6" xfId="18230"/>
    <cellStyle name="Output 39 7" xfId="19044"/>
    <cellStyle name="Output 4" xfId="8777"/>
    <cellStyle name="Output 4 10" xfId="6731"/>
    <cellStyle name="Output 4 10 2" xfId="7287"/>
    <cellStyle name="Output 4 10 3" xfId="12877"/>
    <cellStyle name="Output 4 10 4" xfId="14513"/>
    <cellStyle name="Output 4 10 5" xfId="15676"/>
    <cellStyle name="Output 4 10 6" xfId="17059"/>
    <cellStyle name="Output 4 10 7" xfId="18048"/>
    <cellStyle name="Output 4 11" xfId="9598"/>
    <cellStyle name="Output 4 11 2" xfId="12202"/>
    <cellStyle name="Output 4 11 3" xfId="7215"/>
    <cellStyle name="Output 4 11 4" xfId="13197"/>
    <cellStyle name="Output 4 11 5" xfId="14401"/>
    <cellStyle name="Output 4 11 6" xfId="10600"/>
    <cellStyle name="Output 4 11 7" xfId="14328"/>
    <cellStyle name="Output 4 12" xfId="6713"/>
    <cellStyle name="Output 4 12 2" xfId="7305"/>
    <cellStyle name="Output 4 12 3" xfId="13233"/>
    <cellStyle name="Output 4 12 4" xfId="14509"/>
    <cellStyle name="Output 4 12 5" xfId="15836"/>
    <cellStyle name="Output 4 12 6" xfId="16936"/>
    <cellStyle name="Output 4 12 7" xfId="18111"/>
    <cellStyle name="Output 4 13" xfId="9148"/>
    <cellStyle name="Output 4 13 2" xfId="11756"/>
    <cellStyle name="Output 4 13 3" xfId="8471"/>
    <cellStyle name="Output 4 13 4" xfId="7583"/>
    <cellStyle name="Output 4 13 5" xfId="7511"/>
    <cellStyle name="Output 4 13 6" xfId="15679"/>
    <cellStyle name="Output 4 13 7" xfId="8037"/>
    <cellStyle name="Output 4 14" xfId="6745"/>
    <cellStyle name="Output 4 14 2" xfId="7279"/>
    <cellStyle name="Output 4 14 3" xfId="13166"/>
    <cellStyle name="Output 4 14 4" xfId="11372"/>
    <cellStyle name="Output 4 14 5" xfId="15796"/>
    <cellStyle name="Output 4 14 6" xfId="16868"/>
    <cellStyle name="Output 4 14 7" xfId="18094"/>
    <cellStyle name="Output 4 15" xfId="9007"/>
    <cellStyle name="Output 4 15 2" xfId="11623"/>
    <cellStyle name="Output 4 15 3" xfId="6948"/>
    <cellStyle name="Output 4 15 4" xfId="6132"/>
    <cellStyle name="Output 4 15 5" xfId="11340"/>
    <cellStyle name="Output 4 15 6" xfId="15904"/>
    <cellStyle name="Output 4 15 7" xfId="17134"/>
    <cellStyle name="Output 4 16" xfId="9709"/>
    <cellStyle name="Output 4 16 2" xfId="12313"/>
    <cellStyle name="Output 4 16 3" xfId="13747"/>
    <cellStyle name="Output 4 16 4" xfId="15083"/>
    <cellStyle name="Output 4 16 5" xfId="16344"/>
    <cellStyle name="Output 4 16 6" xfId="17548"/>
    <cellStyle name="Output 4 16 7" xfId="18486"/>
    <cellStyle name="Output 4 17" xfId="6638"/>
    <cellStyle name="Output 4 17 2" xfId="5418"/>
    <cellStyle name="Output 4 17 3" xfId="8523"/>
    <cellStyle name="Output 4 17 4" xfId="4612"/>
    <cellStyle name="Output 4 17 5" xfId="5790"/>
    <cellStyle name="Output 4 17 6" xfId="7522"/>
    <cellStyle name="Output 4 17 7" xfId="5397"/>
    <cellStyle name="Output 4 18" xfId="6532"/>
    <cellStyle name="Output 4 18 2" xfId="7444"/>
    <cellStyle name="Output 4 18 3" xfId="5744"/>
    <cellStyle name="Output 4 18 4" xfId="5945"/>
    <cellStyle name="Output 4 18 5" xfId="7192"/>
    <cellStyle name="Output 4 18 6" xfId="12885"/>
    <cellStyle name="Output 4 18 7" xfId="14708"/>
    <cellStyle name="Output 4 19" xfId="9580"/>
    <cellStyle name="Output 4 19 2" xfId="12184"/>
    <cellStyle name="Output 4 19 3" xfId="6439"/>
    <cellStyle name="Output 4 19 4" xfId="10337"/>
    <cellStyle name="Output 4 19 5" xfId="13030"/>
    <cellStyle name="Output 4 19 6" xfId="5648"/>
    <cellStyle name="Output 4 19 7" xfId="5018"/>
    <cellStyle name="Output 4 2" xfId="9314"/>
    <cellStyle name="Output 4 2 2" xfId="11919"/>
    <cellStyle name="Output 4 2 3" xfId="7966"/>
    <cellStyle name="Output 4 2 4" xfId="13352"/>
    <cellStyle name="Output 4 2 5" xfId="14699"/>
    <cellStyle name="Output 4 2 6" xfId="15833"/>
    <cellStyle name="Output 4 2 7" xfId="17147"/>
    <cellStyle name="Output 4 2 8" xfId="20651"/>
    <cellStyle name="Output 4 20" xfId="9795"/>
    <cellStyle name="Output 4 20 2" xfId="12399"/>
    <cellStyle name="Output 4 20 3" xfId="13833"/>
    <cellStyle name="Output 4 20 4" xfId="15169"/>
    <cellStyle name="Output 4 20 5" xfId="16430"/>
    <cellStyle name="Output 4 20 6" xfId="17634"/>
    <cellStyle name="Output 4 20 7" xfId="18572"/>
    <cellStyle name="Output 4 21" xfId="9015"/>
    <cellStyle name="Output 4 21 2" xfId="11631"/>
    <cellStyle name="Output 4 21 3" xfId="7646"/>
    <cellStyle name="Output 4 21 4" xfId="13433"/>
    <cellStyle name="Output 4 21 5" xfId="14506"/>
    <cellStyle name="Output 4 21 6" xfId="15818"/>
    <cellStyle name="Output 4 21 7" xfId="17035"/>
    <cellStyle name="Output 4 22" xfId="9379"/>
    <cellStyle name="Output 4 22 2" xfId="11984"/>
    <cellStyle name="Output 4 22 3" xfId="8247"/>
    <cellStyle name="Output 4 22 4" xfId="7141"/>
    <cellStyle name="Output 4 22 5" xfId="10643"/>
    <cellStyle name="Output 4 22 6" xfId="8354"/>
    <cellStyle name="Output 4 22 7" xfId="8774"/>
    <cellStyle name="Output 4 23" xfId="9133"/>
    <cellStyle name="Output 4 23 2" xfId="11741"/>
    <cellStyle name="Output 4 23 3" xfId="7857"/>
    <cellStyle name="Output 4 23 4" xfId="7592"/>
    <cellStyle name="Output 4 23 5" xfId="5460"/>
    <cellStyle name="Output 4 23 6" xfId="4797"/>
    <cellStyle name="Output 4 23 7" xfId="6350"/>
    <cellStyle name="Output 4 24" xfId="9300"/>
    <cellStyle name="Output 4 24 2" xfId="11905"/>
    <cellStyle name="Output 4 24 3" xfId="5665"/>
    <cellStyle name="Output 4 24 4" xfId="12882"/>
    <cellStyle name="Output 4 24 5" xfId="14291"/>
    <cellStyle name="Output 4 24 6" xfId="15761"/>
    <cellStyle name="Output 4 24 7" xfId="16847"/>
    <cellStyle name="Output 4 25" xfId="9891"/>
    <cellStyle name="Output 4 25 2" xfId="12495"/>
    <cellStyle name="Output 4 25 3" xfId="13929"/>
    <cellStyle name="Output 4 25 4" xfId="15265"/>
    <cellStyle name="Output 4 25 5" xfId="16526"/>
    <cellStyle name="Output 4 25 6" xfId="17730"/>
    <cellStyle name="Output 4 25 7" xfId="18668"/>
    <cellStyle name="Output 4 26" xfId="9498"/>
    <cellStyle name="Output 4 26 2" xfId="12102"/>
    <cellStyle name="Output 4 26 3" xfId="4635"/>
    <cellStyle name="Output 4 26 4" xfId="13212"/>
    <cellStyle name="Output 4 26 5" xfId="14540"/>
    <cellStyle name="Output 4 26 6" xfId="15826"/>
    <cellStyle name="Output 4 26 7" xfId="17054"/>
    <cellStyle name="Output 4 27" xfId="8973"/>
    <cellStyle name="Output 4 27 2" xfId="11590"/>
    <cellStyle name="Output 4 27 3" xfId="8222"/>
    <cellStyle name="Output 4 27 4" xfId="6162"/>
    <cellStyle name="Output 4 27 5" xfId="5777"/>
    <cellStyle name="Output 4 27 6" xfId="6998"/>
    <cellStyle name="Output 4 27 7" xfId="15978"/>
    <cellStyle name="Output 4 28" xfId="9456"/>
    <cellStyle name="Output 4 28 2" xfId="12060"/>
    <cellStyle name="Output 4 28 3" xfId="8333"/>
    <cellStyle name="Output 4 28 4" xfId="10372"/>
    <cellStyle name="Output 4 28 5" xfId="14574"/>
    <cellStyle name="Output 4 28 6" xfId="6891"/>
    <cellStyle name="Output 4 28 7" xfId="15399"/>
    <cellStyle name="Output 4 29" xfId="9983"/>
    <cellStyle name="Output 4 29 2" xfId="12587"/>
    <cellStyle name="Output 4 29 3" xfId="14021"/>
    <cellStyle name="Output 4 29 4" xfId="15357"/>
    <cellStyle name="Output 4 29 5" xfId="16618"/>
    <cellStyle name="Output 4 29 6" xfId="17822"/>
    <cellStyle name="Output 4 29 7" xfId="18760"/>
    <cellStyle name="Output 4 3" xfId="9128"/>
    <cellStyle name="Output 4 3 2" xfId="11737"/>
    <cellStyle name="Output 4 3 3" xfId="7636"/>
    <cellStyle name="Output 4 3 4" xfId="8279"/>
    <cellStyle name="Output 4 3 5" xfId="5317"/>
    <cellStyle name="Output 4 3 6" xfId="7684"/>
    <cellStyle name="Output 4 3 7" xfId="13026"/>
    <cellStyle name="Output 4 3 8" xfId="20729"/>
    <cellStyle name="Output 4 30" xfId="10182"/>
    <cellStyle name="Output 4 30 2" xfId="12742"/>
    <cellStyle name="Output 4 30 3" xfId="14156"/>
    <cellStyle name="Output 4 30 4" xfId="15486"/>
    <cellStyle name="Output 4 30 5" xfId="16738"/>
    <cellStyle name="Output 4 30 6" xfId="17926"/>
    <cellStyle name="Output 4 30 7" xfId="18858"/>
    <cellStyle name="Output 4 31" xfId="10259"/>
    <cellStyle name="Output 4 31 2" xfId="12800"/>
    <cellStyle name="Output 4 31 3" xfId="14211"/>
    <cellStyle name="Output 4 31 4" xfId="15542"/>
    <cellStyle name="Output 4 31 5" xfId="16787"/>
    <cellStyle name="Output 4 31 6" xfId="17971"/>
    <cellStyle name="Output 4 31 7" xfId="18902"/>
    <cellStyle name="Output 4 32" xfId="10290"/>
    <cellStyle name="Output 4 32 2" xfId="12831"/>
    <cellStyle name="Output 4 32 3" xfId="14242"/>
    <cellStyle name="Output 4 32 4" xfId="15573"/>
    <cellStyle name="Output 4 32 5" xfId="16818"/>
    <cellStyle name="Output 4 32 6" xfId="18002"/>
    <cellStyle name="Output 4 32 7" xfId="18933"/>
    <cellStyle name="Output 4 33" xfId="11210"/>
    <cellStyle name="Output 4 33 2" xfId="13550"/>
    <cellStyle name="Output 4 33 3" xfId="14881"/>
    <cellStyle name="Output 4 33 4" xfId="16131"/>
    <cellStyle name="Output 4 33 5" xfId="17343"/>
    <cellStyle name="Output 4 33 6" xfId="18283"/>
    <cellStyle name="Output 4 33 7" xfId="19099"/>
    <cellStyle name="Output 4 34" xfId="11288"/>
    <cellStyle name="Output 4 34 2" xfId="13613"/>
    <cellStyle name="Output 4 34 3" xfId="14937"/>
    <cellStyle name="Output 4 34 4" xfId="16186"/>
    <cellStyle name="Output 4 34 5" xfId="17396"/>
    <cellStyle name="Output 4 34 6" xfId="18328"/>
    <cellStyle name="Output 4 34 7" xfId="19145"/>
    <cellStyle name="Output 4 35" xfId="11085"/>
    <cellStyle name="Output 4 35 2" xfId="13453"/>
    <cellStyle name="Output 4 35 3" xfId="14797"/>
    <cellStyle name="Output 4 35 4" xfId="16058"/>
    <cellStyle name="Output 4 35 5" xfId="17275"/>
    <cellStyle name="Output 4 35 6" xfId="18225"/>
    <cellStyle name="Output 4 35 7" xfId="19039"/>
    <cellStyle name="Output 4 36" xfId="11101"/>
    <cellStyle name="Output 4 36 2" xfId="13469"/>
    <cellStyle name="Output 4 36 3" xfId="14813"/>
    <cellStyle name="Output 4 36 4" xfId="16074"/>
    <cellStyle name="Output 4 36 5" xfId="17291"/>
    <cellStyle name="Output 4 36 6" xfId="18241"/>
    <cellStyle name="Output 4 36 7" xfId="19055"/>
    <cellStyle name="Output 4 37" xfId="6386"/>
    <cellStyle name="Output 4 38" xfId="13099"/>
    <cellStyle name="Output 4 39" xfId="14420"/>
    <cellStyle name="Output 4 4" xfId="9414"/>
    <cellStyle name="Output 4 4 2" xfId="12018"/>
    <cellStyle name="Output 4 4 3" xfId="4840"/>
    <cellStyle name="Output 4 4 4" xfId="10486"/>
    <cellStyle name="Output 4 4 5" xfId="8346"/>
    <cellStyle name="Output 4 4 6" xfId="7003"/>
    <cellStyle name="Output 4 4 7" xfId="8570"/>
    <cellStyle name="Output 4 40" xfId="8327"/>
    <cellStyle name="Output 4 41" xfId="14441"/>
    <cellStyle name="Output 4 42" xfId="20391"/>
    <cellStyle name="Output 4 5" xfId="6555"/>
    <cellStyle name="Output 4 5 2" xfId="7426"/>
    <cellStyle name="Output 4 5 3" xfId="8270"/>
    <cellStyle name="Output 4 5 4" xfId="4603"/>
    <cellStyle name="Output 4 5 5" xfId="5641"/>
    <cellStyle name="Output 4 5 6" xfId="5303"/>
    <cellStyle name="Output 4 5 7" xfId="6457"/>
    <cellStyle name="Output 4 6" xfId="8918"/>
    <cellStyle name="Output 4 6 2" xfId="11535"/>
    <cellStyle name="Output 4 6 3" xfId="8170"/>
    <cellStyle name="Output 4 6 4" xfId="6191"/>
    <cellStyle name="Output 4 6 5" xfId="4197"/>
    <cellStyle name="Output 4 6 6" xfId="11392"/>
    <cellStyle name="Output 4 6 7" xfId="8343"/>
    <cellStyle name="Output 4 7" xfId="9494"/>
    <cellStyle name="Output 4 7 2" xfId="12098"/>
    <cellStyle name="Output 4 7 3" xfId="6434"/>
    <cellStyle name="Output 4 7 4" xfId="7741"/>
    <cellStyle name="Output 4 7 5" xfId="14582"/>
    <cellStyle name="Output 4 7 6" xfId="15664"/>
    <cellStyle name="Output 4 7 7" xfId="16898"/>
    <cellStyle name="Output 4 8" xfId="9531"/>
    <cellStyle name="Output 4 8 2" xfId="12135"/>
    <cellStyle name="Output 4 8 3" xfId="5991"/>
    <cellStyle name="Output 4 8 4" xfId="12990"/>
    <cellStyle name="Output 4 8 5" xfId="7740"/>
    <cellStyle name="Output 4 8 6" xfId="13576"/>
    <cellStyle name="Output 4 8 7" xfId="6103"/>
    <cellStyle name="Output 4 9" xfId="9567"/>
    <cellStyle name="Output 4 9 2" xfId="12171"/>
    <cellStyle name="Output 4 9 3" xfId="13008"/>
    <cellStyle name="Output 4 9 4" xfId="14321"/>
    <cellStyle name="Output 4 9 5" xfId="12925"/>
    <cellStyle name="Output 4 9 6" xfId="8242"/>
    <cellStyle name="Output 4 9 7" xfId="8383"/>
    <cellStyle name="Output 40" xfId="11357"/>
    <cellStyle name="Output 41" xfId="7042"/>
    <cellStyle name="Output 42" xfId="10536"/>
    <cellStyle name="Output 43" xfId="6847"/>
    <cellStyle name="Output 44" xfId="14498"/>
    <cellStyle name="Output 45" xfId="15985"/>
    <cellStyle name="Output 46" xfId="19205"/>
    <cellStyle name="Output 47" xfId="19258"/>
    <cellStyle name="Output 48" xfId="19342"/>
    <cellStyle name="Output 49" xfId="19505"/>
    <cellStyle name="Output 5" xfId="8797"/>
    <cellStyle name="Output 5 10" xfId="8901"/>
    <cellStyle name="Output 5 10 2" xfId="11518"/>
    <cellStyle name="Output 5 10 3" xfId="8154"/>
    <cellStyle name="Output 5 10 4" xfId="6201"/>
    <cellStyle name="Output 5 10 5" xfId="6004"/>
    <cellStyle name="Output 5 10 6" xfId="7712"/>
    <cellStyle name="Output 5 10 7" xfId="13473"/>
    <cellStyle name="Output 5 11" xfId="9604"/>
    <cellStyle name="Output 5 11 2" xfId="12208"/>
    <cellStyle name="Output 5 11 3" xfId="7066"/>
    <cellStyle name="Output 5 11 4" xfId="13096"/>
    <cellStyle name="Output 5 11 5" xfId="16239"/>
    <cellStyle name="Output 5 11 6" xfId="11361"/>
    <cellStyle name="Output 5 11 7" xfId="18381"/>
    <cellStyle name="Output 5 12" xfId="9630"/>
    <cellStyle name="Output 5 12 2" xfId="12234"/>
    <cellStyle name="Output 5 12 3" xfId="13668"/>
    <cellStyle name="Output 5 12 4" xfId="15004"/>
    <cellStyle name="Output 5 12 5" xfId="16265"/>
    <cellStyle name="Output 5 12 6" xfId="17469"/>
    <cellStyle name="Output 5 12 7" xfId="18407"/>
    <cellStyle name="Output 5 13" xfId="8883"/>
    <cellStyle name="Output 5 13 2" xfId="11500"/>
    <cellStyle name="Output 5 13 3" xfId="7121"/>
    <cellStyle name="Output 5 13 4" xfId="6215"/>
    <cellStyle name="Output 5 13 5" xfId="6785"/>
    <cellStyle name="Output 5 13 6" xfId="14715"/>
    <cellStyle name="Output 5 13 7" xfId="5637"/>
    <cellStyle name="Output 5 14" xfId="9655"/>
    <cellStyle name="Output 5 14 2" xfId="12259"/>
    <cellStyle name="Output 5 14 3" xfId="13693"/>
    <cellStyle name="Output 5 14 4" xfId="15029"/>
    <cellStyle name="Output 5 14 5" xfId="16290"/>
    <cellStyle name="Output 5 14 6" xfId="17494"/>
    <cellStyle name="Output 5 14 7" xfId="18432"/>
    <cellStyle name="Output 5 15" xfId="9677"/>
    <cellStyle name="Output 5 15 2" xfId="12281"/>
    <cellStyle name="Output 5 15 3" xfId="13715"/>
    <cellStyle name="Output 5 15 4" xfId="15051"/>
    <cellStyle name="Output 5 15 5" xfId="16312"/>
    <cellStyle name="Output 5 15 6" xfId="17516"/>
    <cellStyle name="Output 5 15 7" xfId="18454"/>
    <cellStyle name="Output 5 16" xfId="9714"/>
    <cellStyle name="Output 5 16 2" xfId="12318"/>
    <cellStyle name="Output 5 16 3" xfId="13752"/>
    <cellStyle name="Output 5 16 4" xfId="15088"/>
    <cellStyle name="Output 5 16 5" xfId="16349"/>
    <cellStyle name="Output 5 16 6" xfId="17553"/>
    <cellStyle name="Output 5 16 7" xfId="18491"/>
    <cellStyle name="Output 5 17" xfId="9734"/>
    <cellStyle name="Output 5 17 2" xfId="12338"/>
    <cellStyle name="Output 5 17 3" xfId="13772"/>
    <cellStyle name="Output 5 17 4" xfId="15108"/>
    <cellStyle name="Output 5 17 5" xfId="16369"/>
    <cellStyle name="Output 5 17 6" xfId="17573"/>
    <cellStyle name="Output 5 17 7" xfId="18511"/>
    <cellStyle name="Output 5 18" xfId="9756"/>
    <cellStyle name="Output 5 18 2" xfId="12360"/>
    <cellStyle name="Output 5 18 3" xfId="13794"/>
    <cellStyle name="Output 5 18 4" xfId="15130"/>
    <cellStyle name="Output 5 18 5" xfId="16391"/>
    <cellStyle name="Output 5 18 6" xfId="17595"/>
    <cellStyle name="Output 5 18 7" xfId="18533"/>
    <cellStyle name="Output 5 19" xfId="6551"/>
    <cellStyle name="Output 5 19 2" xfId="8547"/>
    <cellStyle name="Output 5 19 3" xfId="8267"/>
    <cellStyle name="Output 5 19 4" xfId="5479"/>
    <cellStyle name="Output 5 19 5" xfId="6452"/>
    <cellStyle name="Output 5 19 6" xfId="13348"/>
    <cellStyle name="Output 5 19 7" xfId="7248"/>
    <cellStyle name="Output 5 2" xfId="9320"/>
    <cellStyle name="Output 5 2 2" xfId="11925"/>
    <cellStyle name="Output 5 2 3" xfId="7971"/>
    <cellStyle name="Output 5 2 4" xfId="13329"/>
    <cellStyle name="Output 5 2 5" xfId="14121"/>
    <cellStyle name="Output 5 2 6" xfId="15720"/>
    <cellStyle name="Output 5 2 7" xfId="16712"/>
    <cellStyle name="Output 5 20" xfId="9800"/>
    <cellStyle name="Output 5 20 2" xfId="12404"/>
    <cellStyle name="Output 5 20 3" xfId="13838"/>
    <cellStyle name="Output 5 20 4" xfId="15174"/>
    <cellStyle name="Output 5 20 5" xfId="16435"/>
    <cellStyle name="Output 5 20 6" xfId="17639"/>
    <cellStyle name="Output 5 20 7" xfId="18577"/>
    <cellStyle name="Output 5 21" xfId="9821"/>
    <cellStyle name="Output 5 21 2" xfId="12425"/>
    <cellStyle name="Output 5 21 3" xfId="13859"/>
    <cellStyle name="Output 5 21 4" xfId="15195"/>
    <cellStyle name="Output 5 21 5" xfId="16456"/>
    <cellStyle name="Output 5 21 6" xfId="17660"/>
    <cellStyle name="Output 5 21 7" xfId="18598"/>
    <cellStyle name="Output 5 22" xfId="9842"/>
    <cellStyle name="Output 5 22 2" xfId="12446"/>
    <cellStyle name="Output 5 22 3" xfId="13880"/>
    <cellStyle name="Output 5 22 4" xfId="15216"/>
    <cellStyle name="Output 5 22 5" xfId="16477"/>
    <cellStyle name="Output 5 22 6" xfId="17681"/>
    <cellStyle name="Output 5 22 7" xfId="18619"/>
    <cellStyle name="Output 5 23" xfId="9579"/>
    <cellStyle name="Output 5 23 2" xfId="12183"/>
    <cellStyle name="Output 5 23 3" xfId="12915"/>
    <cellStyle name="Output 5 23 4" xfId="10364"/>
    <cellStyle name="Output 5 23 5" xfId="12957"/>
    <cellStyle name="Output 5 23 6" xfId="14281"/>
    <cellStyle name="Output 5 23 7" xfId="14824"/>
    <cellStyle name="Output 5 24" xfId="9869"/>
    <cellStyle name="Output 5 24 2" xfId="12473"/>
    <cellStyle name="Output 5 24 3" xfId="13907"/>
    <cellStyle name="Output 5 24 4" xfId="15243"/>
    <cellStyle name="Output 5 24 5" xfId="16504"/>
    <cellStyle name="Output 5 24 6" xfId="17708"/>
    <cellStyle name="Output 5 24 7" xfId="18646"/>
    <cellStyle name="Output 5 25" xfId="9896"/>
    <cellStyle name="Output 5 25 2" xfId="12500"/>
    <cellStyle name="Output 5 25 3" xfId="13934"/>
    <cellStyle name="Output 5 25 4" xfId="15270"/>
    <cellStyle name="Output 5 25 5" xfId="16531"/>
    <cellStyle name="Output 5 25 6" xfId="17735"/>
    <cellStyle name="Output 5 25 7" xfId="18673"/>
    <cellStyle name="Output 5 26" xfId="9916"/>
    <cellStyle name="Output 5 26 2" xfId="12520"/>
    <cellStyle name="Output 5 26 3" xfId="13954"/>
    <cellStyle name="Output 5 26 4" xfId="15290"/>
    <cellStyle name="Output 5 26 5" xfId="16551"/>
    <cellStyle name="Output 5 26 6" xfId="17755"/>
    <cellStyle name="Output 5 26 7" xfId="18693"/>
    <cellStyle name="Output 5 27" xfId="9937"/>
    <cellStyle name="Output 5 27 2" xfId="12541"/>
    <cellStyle name="Output 5 27 3" xfId="13975"/>
    <cellStyle name="Output 5 27 4" xfId="15311"/>
    <cellStyle name="Output 5 27 5" xfId="16572"/>
    <cellStyle name="Output 5 27 6" xfId="17776"/>
    <cellStyle name="Output 5 27 7" xfId="18714"/>
    <cellStyle name="Output 5 28" xfId="9957"/>
    <cellStyle name="Output 5 28 2" xfId="12561"/>
    <cellStyle name="Output 5 28 3" xfId="13995"/>
    <cellStyle name="Output 5 28 4" xfId="15331"/>
    <cellStyle name="Output 5 28 5" xfId="16592"/>
    <cellStyle name="Output 5 28 6" xfId="17796"/>
    <cellStyle name="Output 5 28 7" xfId="18734"/>
    <cellStyle name="Output 5 29" xfId="9988"/>
    <cellStyle name="Output 5 29 2" xfId="12592"/>
    <cellStyle name="Output 5 29 3" xfId="14026"/>
    <cellStyle name="Output 5 29 4" xfId="15362"/>
    <cellStyle name="Output 5 29 5" xfId="16623"/>
    <cellStyle name="Output 5 29 6" xfId="17827"/>
    <cellStyle name="Output 5 29 7" xfId="18765"/>
    <cellStyle name="Output 5 3" xfId="8947"/>
    <cellStyle name="Output 5 3 2" xfId="11564"/>
    <cellStyle name="Output 5 3 3" xfId="8199"/>
    <cellStyle name="Output 5 3 4" xfId="8295"/>
    <cellStyle name="Output 5 3 5" xfId="5768"/>
    <cellStyle name="Output 5 3 6" xfId="4583"/>
    <cellStyle name="Output 5 3 7" xfId="7052"/>
    <cellStyle name="Output 5 30" xfId="10199"/>
    <cellStyle name="Output 5 30 2" xfId="12753"/>
    <cellStyle name="Output 5 30 3" xfId="14164"/>
    <cellStyle name="Output 5 30 4" xfId="15496"/>
    <cellStyle name="Output 5 30 5" xfId="16744"/>
    <cellStyle name="Output 5 30 6" xfId="17932"/>
    <cellStyle name="Output 5 30 7" xfId="18863"/>
    <cellStyle name="Output 5 31" xfId="10264"/>
    <cellStyle name="Output 5 31 2" xfId="12805"/>
    <cellStyle name="Output 5 31 3" xfId="14216"/>
    <cellStyle name="Output 5 31 4" xfId="15547"/>
    <cellStyle name="Output 5 31 5" xfId="16792"/>
    <cellStyle name="Output 5 31 6" xfId="17976"/>
    <cellStyle name="Output 5 31 7" xfId="18907"/>
    <cellStyle name="Output 5 32" xfId="10295"/>
    <cellStyle name="Output 5 32 2" xfId="12836"/>
    <cellStyle name="Output 5 32 3" xfId="14247"/>
    <cellStyle name="Output 5 32 4" xfId="15578"/>
    <cellStyle name="Output 5 32 5" xfId="16823"/>
    <cellStyle name="Output 5 32 6" xfId="18007"/>
    <cellStyle name="Output 5 32 7" xfId="18938"/>
    <cellStyle name="Output 5 33" xfId="11227"/>
    <cellStyle name="Output 5 33 2" xfId="13560"/>
    <cellStyle name="Output 5 33 3" xfId="14890"/>
    <cellStyle name="Output 5 33 4" xfId="16141"/>
    <cellStyle name="Output 5 33 5" xfId="17350"/>
    <cellStyle name="Output 5 33 6" xfId="18288"/>
    <cellStyle name="Output 5 33 7" xfId="19104"/>
    <cellStyle name="Output 5 34" xfId="11293"/>
    <cellStyle name="Output 5 34 2" xfId="13618"/>
    <cellStyle name="Output 5 34 3" xfId="14942"/>
    <cellStyle name="Output 5 34 4" xfId="16191"/>
    <cellStyle name="Output 5 34 5" xfId="17401"/>
    <cellStyle name="Output 5 34 6" xfId="18333"/>
    <cellStyle name="Output 5 34 7" xfId="19150"/>
    <cellStyle name="Output 5 35" xfId="11312"/>
    <cellStyle name="Output 5 35 2" xfId="13637"/>
    <cellStyle name="Output 5 35 3" xfId="14961"/>
    <cellStyle name="Output 5 35 4" xfId="16210"/>
    <cellStyle name="Output 5 35 5" xfId="17420"/>
    <cellStyle name="Output 5 35 6" xfId="18352"/>
    <cellStyle name="Output 5 35 7" xfId="19169"/>
    <cellStyle name="Output 5 36" xfId="11040"/>
    <cellStyle name="Output 5 36 2" xfId="13417"/>
    <cellStyle name="Output 5 36 3" xfId="14761"/>
    <cellStyle name="Output 5 36 4" xfId="16022"/>
    <cellStyle name="Output 5 36 5" xfId="17244"/>
    <cellStyle name="Output 5 36 6" xfId="18198"/>
    <cellStyle name="Output 5 36 7" xfId="19012"/>
    <cellStyle name="Output 5 37" xfId="4405"/>
    <cellStyle name="Output 5 38" xfId="12863"/>
    <cellStyle name="Output 5 39" xfId="13125"/>
    <cellStyle name="Output 5 4" xfId="9422"/>
    <cellStyle name="Output 5 4 2" xfId="12026"/>
    <cellStyle name="Output 5 4 3" xfId="7106"/>
    <cellStyle name="Output 5 4 4" xfId="10683"/>
    <cellStyle name="Output 5 4 5" xfId="10524"/>
    <cellStyle name="Output 5 4 6" xfId="5268"/>
    <cellStyle name="Output 5 4 7" xfId="5827"/>
    <cellStyle name="Output 5 40" xfId="15725"/>
    <cellStyle name="Output 5 41" xfId="14772"/>
    <cellStyle name="Output 5 42" xfId="20515"/>
    <cellStyle name="Output 5 5" xfId="9450"/>
    <cellStyle name="Output 5 5 2" xfId="12054"/>
    <cellStyle name="Output 5 5 3" xfId="6427"/>
    <cellStyle name="Output 5 5 4" xfId="10679"/>
    <cellStyle name="Output 5 5 5" xfId="6842"/>
    <cellStyle name="Output 5 5 6" xfId="15941"/>
    <cellStyle name="Output 5 5 7" xfId="8505"/>
    <cellStyle name="Output 5 6" xfId="9434"/>
    <cellStyle name="Output 5 6 2" xfId="12038"/>
    <cellStyle name="Output 5 6 3" xfId="4814"/>
    <cellStyle name="Output 5 6 4" xfId="13579"/>
    <cellStyle name="Output 5 6 5" xfId="8026"/>
    <cellStyle name="Output 5 6 6" xfId="11457"/>
    <cellStyle name="Output 5 6 7" xfId="14857"/>
    <cellStyle name="Output 5 7" xfId="9501"/>
    <cellStyle name="Output 5 7 2" xfId="12105"/>
    <cellStyle name="Output 5 7 3" xfId="7094"/>
    <cellStyle name="Output 5 7 4" xfId="13312"/>
    <cellStyle name="Output 5 7 5" xfId="14532"/>
    <cellStyle name="Output 5 7 6" xfId="15691"/>
    <cellStyle name="Output 5 7 7" xfId="16926"/>
    <cellStyle name="Output 5 8" xfId="9538"/>
    <cellStyle name="Output 5 8 2" xfId="12142"/>
    <cellStyle name="Output 5 8 3" xfId="5413"/>
    <cellStyle name="Output 5 8 4" xfId="10570"/>
    <cellStyle name="Output 5 8 5" xfId="6973"/>
    <cellStyle name="Output 5 8 6" xfId="10436"/>
    <cellStyle name="Output 5 8 7" xfId="8250"/>
    <cellStyle name="Output 5 9" xfId="9572"/>
    <cellStyle name="Output 5 9 2" xfId="12176"/>
    <cellStyle name="Output 5 9 3" xfId="8357"/>
    <cellStyle name="Output 5 9 4" xfId="13309"/>
    <cellStyle name="Output 5 9 5" xfId="5554"/>
    <cellStyle name="Output 5 9 6" xfId="14338"/>
    <cellStyle name="Output 5 9 7" xfId="8308"/>
    <cellStyle name="Output 6" xfId="8844"/>
    <cellStyle name="Output 6 2" xfId="11463"/>
    <cellStyle name="Output 6 3" xfId="6393"/>
    <cellStyle name="Output 6 4" xfId="12881"/>
    <cellStyle name="Output 6 5" xfId="8079"/>
    <cellStyle name="Output 6 6" xfId="8350"/>
    <cellStyle name="Output 6 7" xfId="10360"/>
    <cellStyle name="Output 6 8" xfId="20471"/>
    <cellStyle name="Output 7" xfId="8848"/>
    <cellStyle name="Output 7 2" xfId="11467"/>
    <cellStyle name="Output 7 3" xfId="6397"/>
    <cellStyle name="Output 7 4" xfId="7737"/>
    <cellStyle name="Output 7 5" xfId="14161"/>
    <cellStyle name="Output 7 6" xfId="13059"/>
    <cellStyle name="Output 7 7" xfId="16697"/>
    <cellStyle name="Output 8" xfId="6687"/>
    <cellStyle name="Output 8 2" xfId="7328"/>
    <cellStyle name="Output 8 3" xfId="13317"/>
    <cellStyle name="Output 8 4" xfId="14638"/>
    <cellStyle name="Output 8 5" xfId="15911"/>
    <cellStyle name="Output 8 6" xfId="17163"/>
    <cellStyle name="Output 8 7" xfId="18150"/>
    <cellStyle name="Output 9" xfId="6757"/>
    <cellStyle name="Output 9 2" xfId="7267"/>
    <cellStyle name="Output 9 3" xfId="13098"/>
    <cellStyle name="Output 9 4" xfId="14494"/>
    <cellStyle name="Output 9 5" xfId="15728"/>
    <cellStyle name="Output 9 6" xfId="16985"/>
    <cellStyle name="Output 9 7" xfId="18068"/>
    <cellStyle name="Output Amounts" xfId="1013"/>
    <cellStyle name="Output Column Headings" xfId="1014"/>
    <cellStyle name="Output Column Headings 2" xfId="4526"/>
    <cellStyle name="Output Column Headings 3" xfId="3301"/>
    <cellStyle name="Output Line Items" xfId="1015"/>
    <cellStyle name="Output Line Items 2" xfId="4527"/>
    <cellStyle name="Output Line Items 3" xfId="3302"/>
    <cellStyle name="Output Report Heading" xfId="1016"/>
    <cellStyle name="Output Report Heading 2" xfId="4528"/>
    <cellStyle name="Output Report Heading 3" xfId="3303"/>
    <cellStyle name="Output Report Title" xfId="1017"/>
    <cellStyle name="Output Report Title 2" xfId="4529"/>
    <cellStyle name="Output Report Title 3" xfId="3304"/>
    <cellStyle name="Page Number" xfId="2980"/>
    <cellStyle name="PageSubtitle" xfId="1018"/>
    <cellStyle name="PageSubtitle 2" xfId="4530"/>
    <cellStyle name="PageSubtitle 3" xfId="3305"/>
    <cellStyle name="PageTitle" xfId="1019"/>
    <cellStyle name="PageTitle 2" xfId="4531"/>
    <cellStyle name="PageTitle 3" xfId="3306"/>
    <cellStyle name="PARK" xfId="1020"/>
    <cellStyle name="Percent" xfId="1021"/>
    <cellStyle name="Percent (0)" xfId="1022"/>
    <cellStyle name="Percent [1]" xfId="4400"/>
    <cellStyle name="Percent [2]" xfId="1023"/>
    <cellStyle name="Percent [3]" xfId="4401"/>
    <cellStyle name="Percent_  우리자산운용연결정산표검토의 워크시트" xfId="4402"/>
    <cellStyle name="Percent0" xfId="1024"/>
    <cellStyle name="PillarData" xfId="2981"/>
    <cellStyle name="PillarHeading" xfId="2982"/>
    <cellStyle name="PillarText" xfId="2983"/>
    <cellStyle name="PillarTotal" xfId="2984"/>
    <cellStyle name="Porcentagem_Person" xfId="4406"/>
    <cellStyle name="pricing" xfId="2985"/>
    <cellStyle name="PSChar" xfId="4407"/>
    <cellStyle name="PSDate" xfId="4408"/>
    <cellStyle name="pwstyle" xfId="4409"/>
    <cellStyle name="red" xfId="4410"/>
    <cellStyle name="RevList" xfId="1025"/>
    <cellStyle name="s]_x000d__x000a_run=c:\Hedgehog\app31.exe_x000d__x000a_spooler=yes_x000d__x000a_load=_x000d__x000a_run=_x000d__x000a_Beep=yes_x000d__x000a_NullPort=None_x000d__x000a_BorderWidth=3_x000d__x000a_CursorBlinkRate=530_x000d__x000a_D" xfId="1026"/>
    <cellStyle name="s]_x000d__x000a_spooler=yes_x000d__x000a_load=_x000d__x000a_run=d:\secrets2\plugin\plugin.exe_x000d__x000a_Beep=yes_x000d__x000a_NullPort=None_x000d__x000a_BorderWidth=3_x000d__x000a_CursorBlinkRate=530_x000d_" xfId="1027"/>
    <cellStyle name="Separador de milhares [0]_Analyse Frais fixes des ventescomexjuillet002" xfId="4412"/>
    <cellStyle name="Separador de milhares_Analyse Frais fixes des ventescomexjuillet002" xfId="4413"/>
    <cellStyle name="Sheet Title" xfId="2986"/>
    <cellStyle name="Single Accounting" xfId="1028"/>
    <cellStyle name="Standard_abschluß97-98" xfId="4415"/>
    <cellStyle name="Style 1" xfId="2987"/>
    <cellStyle name="subhead" xfId="1029"/>
    <cellStyle name="subhead 2" xfId="4532"/>
    <cellStyle name="subhead 3" xfId="3311"/>
    <cellStyle name="Subtotal" xfId="1030"/>
    <cellStyle name="T.M.JJ_" xfId="4416"/>
    <cellStyle name="T.M.JJJJ_" xfId="4417"/>
    <cellStyle name="Table Head" xfId="2988"/>
    <cellStyle name="Table Head Aligned" xfId="2989"/>
    <cellStyle name="Table Head Blue" xfId="2990"/>
    <cellStyle name="Table Head Green" xfId="2991"/>
    <cellStyle name="Table Title" xfId="2992"/>
    <cellStyle name="Table Units" xfId="2993"/>
    <cellStyle name="Text [Bullet]" xfId="4420"/>
    <cellStyle name="Text [Dash]" xfId="4421"/>
    <cellStyle name="Text [Em-Dash]" xfId="4422"/>
    <cellStyle name="þ_x001d_ð'&amp;Oy?Hy9_x0008__x000f__x0007_æ_x0007__x0007__x0001__x0001_" xfId="4423"/>
    <cellStyle name="Thousands" xfId="4424"/>
    <cellStyle name="Thousands 2" xfId="10078"/>
    <cellStyle name="Thousands 3" xfId="8443"/>
    <cellStyle name="Tickmark" xfId="1031"/>
    <cellStyle name="Tickmark 2" xfId="4533"/>
    <cellStyle name="Tickmark 3" xfId="3313"/>
    <cellStyle name="Times" xfId="4425"/>
    <cellStyle name="Times [1]" xfId="4426"/>
    <cellStyle name="Times [2]" xfId="4427"/>
    <cellStyle name="Times 10" xfId="1032"/>
    <cellStyle name="Times 10 2" xfId="4534"/>
    <cellStyle name="Times 10 3" xfId="3314"/>
    <cellStyle name="Times 12" xfId="1033"/>
    <cellStyle name="Times 12 2" xfId="4535"/>
    <cellStyle name="Times 12 3" xfId="3315"/>
    <cellStyle name="Times New Roman" xfId="1034"/>
    <cellStyle name="Title" xfId="4428"/>
    <cellStyle name="title [1]" xfId="4429"/>
    <cellStyle name="title [2]" xfId="4430"/>
    <cellStyle name="Total" xfId="1035"/>
    <cellStyle name="TT" xfId="4431"/>
    <cellStyle name="Uhrzeit_" xfId="4433"/>
    <cellStyle name="Unprotect" xfId="4434"/>
    <cellStyle name="U화_" xfId="4432"/>
    <cellStyle name="W?rung [0]_laroux" xfId="4435"/>
    <cellStyle name="W?rung_laroux" xfId="4436"/>
    <cellStyle name="w12" xfId="4437"/>
    <cellStyle name="Währung_BDY678" xfId="4438"/>
    <cellStyle name="Warning Text" xfId="2994"/>
    <cellStyle name="Warning Text 2" xfId="4439"/>
    <cellStyle name="wrap" xfId="1036"/>
    <cellStyle name="wrap 2" xfId="4536"/>
    <cellStyle name="wrap 3" xfId="3317"/>
    <cellStyle name="Yen" xfId="1037"/>
    <cellStyle name="Обычный 5" xfId="4440"/>
    <cellStyle name="ﾇ･ﾁﾘ_ｱｹｿﾜbal" xfId="1038"/>
    <cellStyle name="감사조서" xfId="4060"/>
    <cellStyle name="강조색1" xfId="3152" builtinId="29" customBuiltin="1"/>
    <cellStyle name="강조색1 10" xfId="1039"/>
    <cellStyle name="강조색1 11" xfId="1040"/>
    <cellStyle name="강조색1 12" xfId="1041"/>
    <cellStyle name="강조색1 13" xfId="1042"/>
    <cellStyle name="강조색1 14" xfId="1043"/>
    <cellStyle name="강조색1 15" xfId="1044"/>
    <cellStyle name="강조색1 16" xfId="1045"/>
    <cellStyle name="강조색1 17" xfId="1046"/>
    <cellStyle name="강조색1 18" xfId="1047"/>
    <cellStyle name="강조색1 19" xfId="1048"/>
    <cellStyle name="강조색1 2" xfId="1049"/>
    <cellStyle name="강조색1 2 2" xfId="7526"/>
    <cellStyle name="강조색1 20" xfId="1050"/>
    <cellStyle name="강조색1 21" xfId="1051"/>
    <cellStyle name="강조색1 22" xfId="1052"/>
    <cellStyle name="강조색1 23" xfId="1053"/>
    <cellStyle name="강조색1 24" xfId="1054"/>
    <cellStyle name="강조색1 25" xfId="1055"/>
    <cellStyle name="강조색1 26" xfId="1056"/>
    <cellStyle name="강조색1 27" xfId="1057"/>
    <cellStyle name="강조색1 28" xfId="1058"/>
    <cellStyle name="강조색1 29" xfId="1059"/>
    <cellStyle name="강조색1 3" xfId="1060"/>
    <cellStyle name="강조색1 30" xfId="1061"/>
    <cellStyle name="강조색1 31" xfId="1062"/>
    <cellStyle name="강조색1 32" xfId="3111"/>
    <cellStyle name="강조색1 4" xfId="1063"/>
    <cellStyle name="강조색1 5" xfId="1064"/>
    <cellStyle name="강조색1 6" xfId="1065"/>
    <cellStyle name="강조색1 7" xfId="1066"/>
    <cellStyle name="강조색1 8" xfId="1067"/>
    <cellStyle name="강조색1 9" xfId="1068"/>
    <cellStyle name="강조색2" xfId="3156" builtinId="33" customBuiltin="1"/>
    <cellStyle name="강조색2 10" xfId="1069"/>
    <cellStyle name="강조색2 11" xfId="1070"/>
    <cellStyle name="강조색2 12" xfId="1071"/>
    <cellStyle name="강조색2 13" xfId="1072"/>
    <cellStyle name="강조색2 14" xfId="1073"/>
    <cellStyle name="강조색2 15" xfId="1074"/>
    <cellStyle name="강조색2 16" xfId="1075"/>
    <cellStyle name="강조색2 17" xfId="1076"/>
    <cellStyle name="강조색2 18" xfId="1077"/>
    <cellStyle name="강조색2 19" xfId="1078"/>
    <cellStyle name="강조색2 2" xfId="1079"/>
    <cellStyle name="강조색2 2 2" xfId="7527"/>
    <cellStyle name="강조색2 20" xfId="1080"/>
    <cellStyle name="강조색2 21" xfId="1081"/>
    <cellStyle name="강조색2 22" xfId="1082"/>
    <cellStyle name="강조색2 23" xfId="1083"/>
    <cellStyle name="강조색2 24" xfId="1084"/>
    <cellStyle name="강조색2 25" xfId="1085"/>
    <cellStyle name="강조색2 26" xfId="1086"/>
    <cellStyle name="강조색2 27" xfId="1087"/>
    <cellStyle name="강조색2 28" xfId="1088"/>
    <cellStyle name="강조색2 29" xfId="1089"/>
    <cellStyle name="강조색2 3" xfId="1090"/>
    <cellStyle name="강조색2 30" xfId="1091"/>
    <cellStyle name="강조색2 31" xfId="1092"/>
    <cellStyle name="강조색2 32" xfId="3112"/>
    <cellStyle name="강조색2 4" xfId="1093"/>
    <cellStyle name="강조색2 5" xfId="1094"/>
    <cellStyle name="강조색2 6" xfId="1095"/>
    <cellStyle name="강조색2 7" xfId="1096"/>
    <cellStyle name="강조색2 8" xfId="1097"/>
    <cellStyle name="강조색2 9" xfId="1098"/>
    <cellStyle name="강조색3" xfId="3160" builtinId="37" customBuiltin="1"/>
    <cellStyle name="강조색3 10" xfId="1099"/>
    <cellStyle name="강조색3 11" xfId="1100"/>
    <cellStyle name="강조색3 12" xfId="1101"/>
    <cellStyle name="강조색3 13" xfId="1102"/>
    <cellStyle name="강조색3 14" xfId="1103"/>
    <cellStyle name="강조색3 15" xfId="1104"/>
    <cellStyle name="강조색3 16" xfId="1105"/>
    <cellStyle name="강조색3 17" xfId="1106"/>
    <cellStyle name="강조색3 18" xfId="1107"/>
    <cellStyle name="강조색3 19" xfId="1108"/>
    <cellStyle name="강조색3 2" xfId="1109"/>
    <cellStyle name="강조색3 2 2" xfId="7528"/>
    <cellStyle name="강조색3 20" xfId="1110"/>
    <cellStyle name="강조색3 21" xfId="1111"/>
    <cellStyle name="강조색3 22" xfId="1112"/>
    <cellStyle name="강조색3 23" xfId="1113"/>
    <cellStyle name="강조색3 24" xfId="1114"/>
    <cellStyle name="강조색3 25" xfId="1115"/>
    <cellStyle name="강조색3 26" xfId="1116"/>
    <cellStyle name="강조색3 27" xfId="1117"/>
    <cellStyle name="강조색3 28" xfId="1118"/>
    <cellStyle name="강조색3 29" xfId="1119"/>
    <cellStyle name="강조색3 3" xfId="1120"/>
    <cellStyle name="강조색3 30" xfId="1121"/>
    <cellStyle name="강조색3 31" xfId="1122"/>
    <cellStyle name="강조색3 32" xfId="3113"/>
    <cellStyle name="강조색3 4" xfId="1123"/>
    <cellStyle name="강조색3 5" xfId="1124"/>
    <cellStyle name="강조색3 6" xfId="1125"/>
    <cellStyle name="강조색3 7" xfId="1126"/>
    <cellStyle name="강조색3 8" xfId="1127"/>
    <cellStyle name="강조색3 9" xfId="1128"/>
    <cellStyle name="강조색4" xfId="3164" builtinId="41" customBuiltin="1"/>
    <cellStyle name="강조색4 10" xfId="1129"/>
    <cellStyle name="강조색4 11" xfId="1130"/>
    <cellStyle name="강조색4 12" xfId="1131"/>
    <cellStyle name="강조색4 13" xfId="1132"/>
    <cellStyle name="강조색4 14" xfId="1133"/>
    <cellStyle name="강조색4 15" xfId="1134"/>
    <cellStyle name="강조색4 16" xfId="1135"/>
    <cellStyle name="강조색4 17" xfId="1136"/>
    <cellStyle name="강조색4 18" xfId="1137"/>
    <cellStyle name="강조색4 19" xfId="1138"/>
    <cellStyle name="강조색4 2" xfId="1139"/>
    <cellStyle name="강조색4 2 2" xfId="7529"/>
    <cellStyle name="강조색4 20" xfId="1140"/>
    <cellStyle name="강조색4 21" xfId="1141"/>
    <cellStyle name="강조색4 22" xfId="1142"/>
    <cellStyle name="강조색4 23" xfId="1143"/>
    <cellStyle name="강조색4 24" xfId="1144"/>
    <cellStyle name="강조색4 25" xfId="1145"/>
    <cellStyle name="강조색4 26" xfId="1146"/>
    <cellStyle name="강조색4 27" xfId="1147"/>
    <cellStyle name="강조색4 28" xfId="1148"/>
    <cellStyle name="강조색4 29" xfId="1149"/>
    <cellStyle name="강조색4 3" xfId="1150"/>
    <cellStyle name="강조색4 30" xfId="1151"/>
    <cellStyle name="강조색4 31" xfId="1152"/>
    <cellStyle name="강조색4 32" xfId="3114"/>
    <cellStyle name="강조색4 4" xfId="1153"/>
    <cellStyle name="강조색4 5" xfId="1154"/>
    <cellStyle name="강조색4 6" xfId="1155"/>
    <cellStyle name="강조색4 7" xfId="1156"/>
    <cellStyle name="강조색4 8" xfId="1157"/>
    <cellStyle name="강조색4 9" xfId="1158"/>
    <cellStyle name="강조색5" xfId="3168" builtinId="45" customBuiltin="1"/>
    <cellStyle name="강조색5 10" xfId="1159"/>
    <cellStyle name="강조색5 11" xfId="1160"/>
    <cellStyle name="강조색5 12" xfId="1161"/>
    <cellStyle name="강조색5 13" xfId="1162"/>
    <cellStyle name="강조색5 14" xfId="1163"/>
    <cellStyle name="강조색5 15" xfId="1164"/>
    <cellStyle name="강조색5 16" xfId="1165"/>
    <cellStyle name="강조색5 17" xfId="1166"/>
    <cellStyle name="강조색5 18" xfId="1167"/>
    <cellStyle name="강조색5 19" xfId="1168"/>
    <cellStyle name="강조색5 2" xfId="1169"/>
    <cellStyle name="강조색5 2 2" xfId="7530"/>
    <cellStyle name="강조색5 20" xfId="1170"/>
    <cellStyle name="강조색5 21" xfId="1171"/>
    <cellStyle name="강조색5 22" xfId="1172"/>
    <cellStyle name="강조색5 23" xfId="1173"/>
    <cellStyle name="강조색5 24" xfId="1174"/>
    <cellStyle name="강조색5 25" xfId="1175"/>
    <cellStyle name="강조색5 26" xfId="1176"/>
    <cellStyle name="강조색5 27" xfId="1177"/>
    <cellStyle name="강조색5 28" xfId="1178"/>
    <cellStyle name="강조색5 29" xfId="1179"/>
    <cellStyle name="강조색5 3" xfId="1180"/>
    <cellStyle name="강조색5 30" xfId="1181"/>
    <cellStyle name="강조색5 31" xfId="1182"/>
    <cellStyle name="강조색5 32" xfId="3115"/>
    <cellStyle name="강조색5 4" xfId="1183"/>
    <cellStyle name="강조색5 5" xfId="1184"/>
    <cellStyle name="강조색5 6" xfId="1185"/>
    <cellStyle name="강조색5 7" xfId="1186"/>
    <cellStyle name="강조색5 8" xfId="1187"/>
    <cellStyle name="강조색5 9" xfId="1188"/>
    <cellStyle name="강조색6" xfId="3172" builtinId="49" customBuiltin="1"/>
    <cellStyle name="강조색6 10" xfId="1189"/>
    <cellStyle name="강조색6 11" xfId="1190"/>
    <cellStyle name="강조색6 12" xfId="1191"/>
    <cellStyle name="강조색6 13" xfId="1192"/>
    <cellStyle name="강조색6 14" xfId="1193"/>
    <cellStyle name="강조색6 15" xfId="1194"/>
    <cellStyle name="강조색6 16" xfId="1195"/>
    <cellStyle name="강조색6 17" xfId="1196"/>
    <cellStyle name="강조색6 18" xfId="1197"/>
    <cellStyle name="강조색6 19" xfId="1198"/>
    <cellStyle name="강조색6 2" xfId="1199"/>
    <cellStyle name="강조색6 2 2" xfId="7531"/>
    <cellStyle name="강조색6 20" xfId="1200"/>
    <cellStyle name="강조색6 21" xfId="1201"/>
    <cellStyle name="강조색6 22" xfId="1202"/>
    <cellStyle name="강조색6 23" xfId="1203"/>
    <cellStyle name="강조색6 24" xfId="1204"/>
    <cellStyle name="강조색6 25" xfId="1205"/>
    <cellStyle name="강조색6 26" xfId="1206"/>
    <cellStyle name="강조색6 27" xfId="1207"/>
    <cellStyle name="강조색6 28" xfId="1208"/>
    <cellStyle name="강조색6 29" xfId="1209"/>
    <cellStyle name="강조색6 3" xfId="1210"/>
    <cellStyle name="강조색6 30" xfId="1211"/>
    <cellStyle name="강조색6 31" xfId="1212"/>
    <cellStyle name="강조색6 32" xfId="3116"/>
    <cellStyle name="강조색6 4" xfId="1213"/>
    <cellStyle name="강조색6 5" xfId="1214"/>
    <cellStyle name="강조색6 6" xfId="1215"/>
    <cellStyle name="강조색6 7" xfId="1216"/>
    <cellStyle name="강조색6 8" xfId="1217"/>
    <cellStyle name="강조색6 9" xfId="1218"/>
    <cellStyle name="검증" xfId="1219"/>
    <cellStyle name="경고문" xfId="3149" builtinId="11" customBuiltin="1"/>
    <cellStyle name="경고문 10" xfId="1220"/>
    <cellStyle name="경고문 11" xfId="1221"/>
    <cellStyle name="경고문 12" xfId="1222"/>
    <cellStyle name="경고문 13" xfId="1223"/>
    <cellStyle name="경고문 14" xfId="1224"/>
    <cellStyle name="경고문 15" xfId="1225"/>
    <cellStyle name="경고문 16" xfId="1226"/>
    <cellStyle name="경고문 17" xfId="1227"/>
    <cellStyle name="경고문 18" xfId="1228"/>
    <cellStyle name="경고문 19" xfId="1229"/>
    <cellStyle name="경고문 2" xfId="1230"/>
    <cellStyle name="경고문 2 2" xfId="7532"/>
    <cellStyle name="경고문 20" xfId="1231"/>
    <cellStyle name="경고문 21" xfId="1232"/>
    <cellStyle name="경고문 22" xfId="1233"/>
    <cellStyle name="경고문 23" xfId="1234"/>
    <cellStyle name="경고문 24" xfId="1235"/>
    <cellStyle name="경고문 25" xfId="1236"/>
    <cellStyle name="경고문 26" xfId="1237"/>
    <cellStyle name="경고문 27" xfId="1238"/>
    <cellStyle name="경고문 28" xfId="1239"/>
    <cellStyle name="경고문 29" xfId="1240"/>
    <cellStyle name="경고문 3" xfId="1241"/>
    <cellStyle name="경고문 30" xfId="1242"/>
    <cellStyle name="경고문 31" xfId="1243"/>
    <cellStyle name="경고문 32" xfId="3117"/>
    <cellStyle name="경고문 4" xfId="1244"/>
    <cellStyle name="경고문 5" xfId="1245"/>
    <cellStyle name="경고문 6" xfId="1246"/>
    <cellStyle name="경고문 7" xfId="1247"/>
    <cellStyle name="경고문 8" xfId="1248"/>
    <cellStyle name="경고문 9" xfId="1249"/>
    <cellStyle name="계산" xfId="3146" builtinId="22" customBuiltin="1"/>
    <cellStyle name="계산 10" xfId="1250"/>
    <cellStyle name="계산 11" xfId="1251"/>
    <cellStyle name="계산 12" xfId="1252"/>
    <cellStyle name="계산 13" xfId="1253"/>
    <cellStyle name="계산 14" xfId="1254"/>
    <cellStyle name="계산 15" xfId="1255"/>
    <cellStyle name="계산 16" xfId="1256"/>
    <cellStyle name="계산 17" xfId="1257"/>
    <cellStyle name="계산 18" xfId="1258"/>
    <cellStyle name="계산 19" xfId="1259"/>
    <cellStyle name="계산 2" xfId="1260"/>
    <cellStyle name="계산 2 2" xfId="7533"/>
    <cellStyle name="계산 2 2 10" xfId="6501"/>
    <cellStyle name="계산 2 2 10 2" xfId="7469"/>
    <cellStyle name="계산 2 2 10 3" xfId="8340"/>
    <cellStyle name="계산 2 2 10 4" xfId="14058"/>
    <cellStyle name="계산 2 2 10 5" xfId="7206"/>
    <cellStyle name="계산 2 2 10 6" xfId="8060"/>
    <cellStyle name="계산 2 2 10 7" xfId="14606"/>
    <cellStyle name="계산 2 2 11" xfId="9100"/>
    <cellStyle name="계산 2 2 11 2" xfId="11712"/>
    <cellStyle name="계산 2 2 11 3" xfId="7116"/>
    <cellStyle name="계산 2 2 11 4" xfId="6125"/>
    <cellStyle name="계산 2 2 11 5" xfId="4201"/>
    <cellStyle name="계산 2 2 11 6" xfId="6230"/>
    <cellStyle name="계산 2 2 11 7" xfId="7743"/>
    <cellStyle name="계산 2 2 12" xfId="9243"/>
    <cellStyle name="계산 2 2 12 2" xfId="11848"/>
    <cellStyle name="계산 2 2 12 3" xfId="7912"/>
    <cellStyle name="계산 2 2 12 4" xfId="5595"/>
    <cellStyle name="계산 2 2 12 5" xfId="8601"/>
    <cellStyle name="계산 2 2 12 6" xfId="15812"/>
    <cellStyle name="계산 2 2 12 7" xfId="17176"/>
    <cellStyle name="계산 2 2 13" xfId="6673"/>
    <cellStyle name="계산 2 2 13 2" xfId="8369"/>
    <cellStyle name="계산 2 2 13 3" xfId="13255"/>
    <cellStyle name="계산 2 2 13 4" xfId="14576"/>
    <cellStyle name="계산 2 2 13 5" xfId="15851"/>
    <cellStyle name="계산 2 2 13 6" xfId="15668"/>
    <cellStyle name="계산 2 2 13 7" xfId="18120"/>
    <cellStyle name="계산 2 2 14" xfId="6487"/>
    <cellStyle name="계산 2 2 14 2" xfId="7481"/>
    <cellStyle name="계산 2 2 14 3" xfId="8239"/>
    <cellStyle name="계산 2 2 14 4" xfId="6273"/>
    <cellStyle name="계산 2 2 14 5" xfId="7212"/>
    <cellStyle name="계산 2 2 14 6" xfId="7725"/>
    <cellStyle name="계산 2 2 14 7" xfId="14283"/>
    <cellStyle name="계산 2 2 15" xfId="6603"/>
    <cellStyle name="계산 2 2 15 2" xfId="7387"/>
    <cellStyle name="계산 2 2 15 3" xfId="6049"/>
    <cellStyle name="계산 2 2 15 4" xfId="14052"/>
    <cellStyle name="계산 2 2 15 5" xfId="5868"/>
    <cellStyle name="계산 2 2 15 6" xfId="12630"/>
    <cellStyle name="계산 2 2 15 7" xfId="7494"/>
    <cellStyle name="계산 2 2 16" xfId="9202"/>
    <cellStyle name="계산 2 2 16 2" xfId="11808"/>
    <cellStyle name="계산 2 2 16 3" xfId="7889"/>
    <cellStyle name="계산 2 2 16 4" xfId="12988"/>
    <cellStyle name="계산 2 2 16 5" xfId="14359"/>
    <cellStyle name="계산 2 2 16 6" xfId="6023"/>
    <cellStyle name="계산 2 2 16 7" xfId="16918"/>
    <cellStyle name="계산 2 2 17" xfId="6641"/>
    <cellStyle name="계산 2 2 17 2" xfId="4204"/>
    <cellStyle name="계산 2 2 17 3" xfId="8050"/>
    <cellStyle name="계산 2 2 17 4" xfId="4735"/>
    <cellStyle name="계산 2 2 17 5" xfId="4633"/>
    <cellStyle name="계산 2 2 17 6" xfId="7521"/>
    <cellStyle name="계산 2 2 17 7" xfId="4909"/>
    <cellStyle name="계산 2 2 18" xfId="9097"/>
    <cellStyle name="계산 2 2 18 2" xfId="11709"/>
    <cellStyle name="계산 2 2 18 3" xfId="7119"/>
    <cellStyle name="계산 2 2 18 4" xfId="6126"/>
    <cellStyle name="계산 2 2 18 5" xfId="5888"/>
    <cellStyle name="계산 2 2 18 6" xfId="7984"/>
    <cellStyle name="계산 2 2 18 7" xfId="5935"/>
    <cellStyle name="계산 2 2 19" xfId="6761"/>
    <cellStyle name="계산 2 2 19 2" xfId="7263"/>
    <cellStyle name="계산 2 2 19 3" xfId="12902"/>
    <cellStyle name="계산 2 2 19 4" xfId="14346"/>
    <cellStyle name="계산 2 2 19 5" xfId="15739"/>
    <cellStyle name="계산 2 2 19 6" xfId="12637"/>
    <cellStyle name="계산 2 2 19 7" xfId="18072"/>
    <cellStyle name="계산 2 2 2" xfId="8708"/>
    <cellStyle name="계산 2 2 2 10" xfId="9199"/>
    <cellStyle name="계산 2 2 2 10 2" xfId="11805"/>
    <cellStyle name="계산 2 2 2 10 3" xfId="6940"/>
    <cellStyle name="계산 2 2 2 10 4" xfId="12919"/>
    <cellStyle name="계산 2 2 2 10 5" xfId="7611"/>
    <cellStyle name="계산 2 2 2 10 6" xfId="13502"/>
    <cellStyle name="계산 2 2 2 10 7" xfId="16903"/>
    <cellStyle name="계산 2 2 2 11" xfId="9079"/>
    <cellStyle name="계산 2 2 2 11 2" xfId="11692"/>
    <cellStyle name="계산 2 2 2 11 3" xfId="5223"/>
    <cellStyle name="계산 2 2 2 11 4" xfId="10406"/>
    <cellStyle name="계산 2 2 2 11 5" xfId="5650"/>
    <cellStyle name="계산 2 2 2 11 6" xfId="4791"/>
    <cellStyle name="계산 2 2 2 11 7" xfId="7062"/>
    <cellStyle name="계산 2 2 2 12" xfId="6648"/>
    <cellStyle name="계산 2 2 2 12 2" xfId="7353"/>
    <cellStyle name="계산 2 2 2 12 3" xfId="11437"/>
    <cellStyle name="계산 2 2 2 12 4" xfId="6267"/>
    <cellStyle name="계산 2 2 2 12 5" xfId="10396"/>
    <cellStyle name="계산 2 2 2 12 6" xfId="10400"/>
    <cellStyle name="계산 2 2 2 12 7" xfId="11438"/>
    <cellStyle name="계산 2 2 2 13" xfId="9433"/>
    <cellStyle name="계산 2 2 2 13 2" xfId="12037"/>
    <cellStyle name="계산 2 2 2 13 3" xfId="3240"/>
    <cellStyle name="계산 2 2 2 13 4" xfId="13249"/>
    <cellStyle name="계산 2 2 2 13 5" xfId="6840"/>
    <cellStyle name="계산 2 2 2 13 6" xfId="15607"/>
    <cellStyle name="계산 2 2 2 13 7" xfId="6864"/>
    <cellStyle name="계산 2 2 2 14" xfId="9574"/>
    <cellStyle name="계산 2 2 2 14 2" xfId="12178"/>
    <cellStyle name="계산 2 2 2 14 3" xfId="8356"/>
    <cellStyle name="계산 2 2 2 14 4" xfId="5457"/>
    <cellStyle name="계산 2 2 2 14 5" xfId="7036"/>
    <cellStyle name="계산 2 2 2 14 6" xfId="14440"/>
    <cellStyle name="계산 2 2 2 14 7" xfId="5729"/>
    <cellStyle name="계산 2 2 2 15" xfId="9629"/>
    <cellStyle name="계산 2 2 2 15 2" xfId="12233"/>
    <cellStyle name="계산 2 2 2 15 3" xfId="13667"/>
    <cellStyle name="계산 2 2 2 15 4" xfId="15003"/>
    <cellStyle name="계산 2 2 2 15 5" xfId="16264"/>
    <cellStyle name="계산 2 2 2 15 6" xfId="17468"/>
    <cellStyle name="계산 2 2 2 15 7" xfId="18406"/>
    <cellStyle name="계산 2 2 2 16" xfId="6546"/>
    <cellStyle name="계산 2 2 2 16 2" xfId="7431"/>
    <cellStyle name="계산 2 2 2 16 3" xfId="5544"/>
    <cellStyle name="계산 2 2 2 16 4" xfId="8461"/>
    <cellStyle name="계산 2 2 2 16 5" xfId="7187"/>
    <cellStyle name="계산 2 2 2 16 6" xfId="12870"/>
    <cellStyle name="계산 2 2 2 16 7" xfId="13161"/>
    <cellStyle name="계산 2 2 2 17" xfId="6711"/>
    <cellStyle name="계산 2 2 2 17 2" xfId="7307"/>
    <cellStyle name="계산 2 2 2 17 3" xfId="5190"/>
    <cellStyle name="계산 2 2 2 17 4" xfId="14422"/>
    <cellStyle name="계산 2 2 2 17 5" xfId="14814"/>
    <cellStyle name="계산 2 2 2 17 6" xfId="16937"/>
    <cellStyle name="계산 2 2 2 17 7" xfId="16725"/>
    <cellStyle name="계산 2 2 2 18" xfId="8994"/>
    <cellStyle name="계산 2 2 2 18 2" xfId="11610"/>
    <cellStyle name="계산 2 2 2 18 3" xfId="8468"/>
    <cellStyle name="계산 2 2 2 18 4" xfId="6144"/>
    <cellStyle name="계산 2 2 2 18 5" xfId="4826"/>
    <cellStyle name="계산 2 2 2 18 6" xfId="10805"/>
    <cellStyle name="계산 2 2 2 18 7" xfId="10367"/>
    <cellStyle name="계산 2 2 2 19" xfId="9631"/>
    <cellStyle name="계산 2 2 2 19 2" xfId="12235"/>
    <cellStyle name="계산 2 2 2 19 3" xfId="13669"/>
    <cellStyle name="계산 2 2 2 19 4" xfId="15005"/>
    <cellStyle name="계산 2 2 2 19 5" xfId="16266"/>
    <cellStyle name="계산 2 2 2 19 6" xfId="17470"/>
    <cellStyle name="계산 2 2 2 19 7" xfId="18408"/>
    <cellStyle name="계산 2 2 2 2" xfId="9288"/>
    <cellStyle name="계산 2 2 2 2 2" xfId="11893"/>
    <cellStyle name="계산 2 2 2 2 3" xfId="7962"/>
    <cellStyle name="계산 2 2 2 2 4" xfId="13038"/>
    <cellStyle name="계산 2 2 2 2 5" xfId="14418"/>
    <cellStyle name="계산 2 2 2 2 6" xfId="15605"/>
    <cellStyle name="계산 2 2 2 2 7" xfId="16992"/>
    <cellStyle name="계산 2 2 2 2 8" xfId="20607"/>
    <cellStyle name="계산 2 2 2 20" xfId="8924"/>
    <cellStyle name="계산 2 2 2 20 2" xfId="11541"/>
    <cellStyle name="계산 2 2 2 20 3" xfId="8176"/>
    <cellStyle name="계산 2 2 2 20 4" xfId="8301"/>
    <cellStyle name="계산 2 2 2 20 5" xfId="13367"/>
    <cellStyle name="계산 2 2 2 20 6" xfId="11427"/>
    <cellStyle name="계산 2 2 2 20 7" xfId="4771"/>
    <cellStyle name="계산 2 2 2 21" xfId="9106"/>
    <cellStyle name="계산 2 2 2 21 2" xfId="11717"/>
    <cellStyle name="계산 2 2 2 21 3" xfId="6416"/>
    <cellStyle name="계산 2 2 2 21 4" xfId="8288"/>
    <cellStyle name="계산 2 2 2 21 5" xfId="5818"/>
    <cellStyle name="계산 2 2 2 21 6" xfId="5507"/>
    <cellStyle name="계산 2 2 2 21 7" xfId="4609"/>
    <cellStyle name="계산 2 2 2 22" xfId="9925"/>
    <cellStyle name="계산 2 2 2 22 2" xfId="12529"/>
    <cellStyle name="계산 2 2 2 22 3" xfId="13963"/>
    <cellStyle name="계산 2 2 2 22 4" xfId="15299"/>
    <cellStyle name="계산 2 2 2 22 5" xfId="16560"/>
    <cellStyle name="계산 2 2 2 22 6" xfId="17764"/>
    <cellStyle name="계산 2 2 2 22 7" xfId="18702"/>
    <cellStyle name="계산 2 2 2 23" xfId="6592"/>
    <cellStyle name="계산 2 2 2 23 2" xfId="7395"/>
    <cellStyle name="계산 2 2 2 23 3" xfId="6041"/>
    <cellStyle name="계산 2 2 2 23 4" xfId="4710"/>
    <cellStyle name="계산 2 2 2 23 5" xfId="7757"/>
    <cellStyle name="계산 2 2 2 23 6" xfId="14437"/>
    <cellStyle name="계산 2 2 2 23 7" xfId="5999"/>
    <cellStyle name="계산 2 2 2 24" xfId="10134"/>
    <cellStyle name="계산 2 2 2 24 2" xfId="12708"/>
    <cellStyle name="계산 2 2 2 24 3" xfId="14124"/>
    <cellStyle name="계산 2 2 2 24 4" xfId="15458"/>
    <cellStyle name="계산 2 2 2 24 5" xfId="16713"/>
    <cellStyle name="계산 2 2 2 24 6" xfId="17905"/>
    <cellStyle name="계산 2 2 2 24 7" xfId="18836"/>
    <cellStyle name="계산 2 2 2 25" xfId="10243"/>
    <cellStyle name="계산 2 2 2 25 2" xfId="12784"/>
    <cellStyle name="계산 2 2 2 25 3" xfId="14195"/>
    <cellStyle name="계산 2 2 2 25 4" xfId="15526"/>
    <cellStyle name="계산 2 2 2 25 5" xfId="16771"/>
    <cellStyle name="계산 2 2 2 25 6" xfId="17955"/>
    <cellStyle name="계산 2 2 2 25 7" xfId="18886"/>
    <cellStyle name="계산 2 2 2 26" xfId="10054"/>
    <cellStyle name="계산 2 2 2 26 2" xfId="12647"/>
    <cellStyle name="계산 2 2 2 26 3" xfId="14075"/>
    <cellStyle name="계산 2 2 2 26 4" xfId="15412"/>
    <cellStyle name="계산 2 2 2 26 5" xfId="16671"/>
    <cellStyle name="계산 2 2 2 26 6" xfId="17869"/>
    <cellStyle name="계산 2 2 2 26 7" xfId="18799"/>
    <cellStyle name="계산 2 2 2 27" xfId="11153"/>
    <cellStyle name="계산 2 2 2 27 2" xfId="13507"/>
    <cellStyle name="계산 2 2 2 27 3" xfId="14844"/>
    <cellStyle name="계산 2 2 2 27 4" xfId="16097"/>
    <cellStyle name="계산 2 2 2 27 5" xfId="17312"/>
    <cellStyle name="계산 2 2 2 27 6" xfId="18253"/>
    <cellStyle name="계산 2 2 2 27 7" xfId="19069"/>
    <cellStyle name="계산 2 2 2 28" xfId="11272"/>
    <cellStyle name="계산 2 2 2 28 2" xfId="13597"/>
    <cellStyle name="계산 2 2 2 28 3" xfId="14921"/>
    <cellStyle name="계산 2 2 2 28 4" xfId="16170"/>
    <cellStyle name="계산 2 2 2 28 5" xfId="17380"/>
    <cellStyle name="계산 2 2 2 28 6" xfId="18312"/>
    <cellStyle name="계산 2 2 2 28 7" xfId="19129"/>
    <cellStyle name="계산 2 2 2 29" xfId="14625"/>
    <cellStyle name="계산 2 2 2 3" xfId="9387"/>
    <cellStyle name="계산 2 2 2 3 2" xfId="11992"/>
    <cellStyle name="계산 2 2 2 3 3" xfId="5328"/>
    <cellStyle name="계산 2 2 2 3 4" xfId="7137"/>
    <cellStyle name="계산 2 2 2 3 5" xfId="6084"/>
    <cellStyle name="계산 2 2 2 3 6" xfId="12899"/>
    <cellStyle name="계산 2 2 2 3 7" xfId="5807"/>
    <cellStyle name="계산 2 2 2 3 8" xfId="20705"/>
    <cellStyle name="계산 2 2 2 30" xfId="20310"/>
    <cellStyle name="계산 2 2 2 4" xfId="6716"/>
    <cellStyle name="계산 2 2 2 4 2" xfId="7302"/>
    <cellStyle name="계산 2 2 2 4 3" xfId="13210"/>
    <cellStyle name="계산 2 2 2 4 4" xfId="14371"/>
    <cellStyle name="계산 2 2 2 4 5" xfId="15717"/>
    <cellStyle name="계산 2 2 2 4 6" xfId="16891"/>
    <cellStyle name="계산 2 2 2 4 7" xfId="18066"/>
    <cellStyle name="계산 2 2 2 5" xfId="9123"/>
    <cellStyle name="계산 2 2 2 5 2" xfId="11733"/>
    <cellStyle name="계산 2 2 2 5 3" xfId="7639"/>
    <cellStyle name="계산 2 2 2 5 4" xfId="6119"/>
    <cellStyle name="계산 2 2 2 5 5" xfId="4702"/>
    <cellStyle name="계산 2 2 2 5 6" xfId="7978"/>
    <cellStyle name="계산 2 2 2 5 7" xfId="17214"/>
    <cellStyle name="계산 2 2 2 6" xfId="6568"/>
    <cellStyle name="계산 2 2 2 6 2" xfId="7413"/>
    <cellStyle name="계산 2 2 2 6 3" xfId="5436"/>
    <cellStyle name="계산 2 2 2 6 4" xfId="5826"/>
    <cellStyle name="계산 2 2 2 6 5" xfId="8364"/>
    <cellStyle name="계산 2 2 2 6 6" xfId="13361"/>
    <cellStyle name="계산 2 2 2 6 7" xfId="5940"/>
    <cellStyle name="계산 2 2 2 7" xfId="6528"/>
    <cellStyle name="계산 2 2 2 7 2" xfId="7448"/>
    <cellStyle name="계산 2 2 2 7 3" xfId="12623"/>
    <cellStyle name="계산 2 2 2 7 4" xfId="10578"/>
    <cellStyle name="계산 2 2 2 7 5" xfId="7196"/>
    <cellStyle name="계산 2 2 2 7 6" xfId="15982"/>
    <cellStyle name="계산 2 2 2 7 7" xfId="14590"/>
    <cellStyle name="계산 2 2 2 8" xfId="9034"/>
    <cellStyle name="계산 2 2 2 8 2" xfId="11650"/>
    <cellStyle name="계산 2 2 2 8 3" xfId="4757"/>
    <cellStyle name="계산 2 2 2 8 4" xfId="11366"/>
    <cellStyle name="계산 2 2 2 8 5" xfId="14690"/>
    <cellStyle name="계산 2 2 2 8 6" xfId="15858"/>
    <cellStyle name="계산 2 2 2 8 7" xfId="17088"/>
    <cellStyle name="계산 2 2 2 9" xfId="6625"/>
    <cellStyle name="계산 2 2 2 9 2" xfId="7371"/>
    <cellStyle name="계산 2 2 2 9 3" xfId="6067"/>
    <cellStyle name="계산 2 2 2 9 4" xfId="5600"/>
    <cellStyle name="계산 2 2 2 9 5" xfId="5765"/>
    <cellStyle name="계산 2 2 2 9 6" xfId="8438"/>
    <cellStyle name="계산 2 2 2 9 7" xfId="5785"/>
    <cellStyle name="계산 2 2 20" xfId="6769"/>
    <cellStyle name="계산 2 2 20 2" xfId="7259"/>
    <cellStyle name="계산 2 2 20 3" xfId="13060"/>
    <cellStyle name="계산 2 2 20 4" xfId="14414"/>
    <cellStyle name="계산 2 2 20 5" xfId="15746"/>
    <cellStyle name="계산 2 2 20 6" xfId="16871"/>
    <cellStyle name="계산 2 2 20 7" xfId="18075"/>
    <cellStyle name="계산 2 2 21" xfId="9137"/>
    <cellStyle name="계산 2 2 21 2" xfId="11745"/>
    <cellStyle name="계산 2 2 21 3" xfId="7861"/>
    <cellStyle name="계산 2 2 21 4" xfId="7590"/>
    <cellStyle name="계산 2 2 21 5" xfId="13432"/>
    <cellStyle name="계산 2 2 21 6" xfId="7249"/>
    <cellStyle name="계산 2 2 21 7" xfId="16103"/>
    <cellStyle name="계산 2 2 22" xfId="9287"/>
    <cellStyle name="계산 2 2 22 2" xfId="11892"/>
    <cellStyle name="계산 2 2 22 3" xfId="7961"/>
    <cellStyle name="계산 2 2 22 4" xfId="12878"/>
    <cellStyle name="계산 2 2 22 5" xfId="14289"/>
    <cellStyle name="계산 2 2 22 6" xfId="15644"/>
    <cellStyle name="계산 2 2 22 7" xfId="16974"/>
    <cellStyle name="계산 2 2 23" xfId="6516"/>
    <cellStyle name="계산 2 2 23 2" xfId="7454"/>
    <cellStyle name="계산 2 2 23 3" xfId="5528"/>
    <cellStyle name="계산 2 2 23 4" xfId="7229"/>
    <cellStyle name="계산 2 2 23 5" xfId="14720"/>
    <cellStyle name="계산 2 2 23 6" xfId="13106"/>
    <cellStyle name="계산 2 2 23 7" xfId="11413"/>
    <cellStyle name="계산 2 2 24" xfId="6690"/>
    <cellStyle name="계산 2 2 24 2" xfId="7325"/>
    <cellStyle name="계산 2 2 24 3" xfId="6972"/>
    <cellStyle name="계산 2 2 24 4" xfId="14587"/>
    <cellStyle name="계산 2 2 24 5" xfId="8307"/>
    <cellStyle name="계산 2 2 24 6" xfId="17160"/>
    <cellStyle name="계산 2 2 24 7" xfId="6284"/>
    <cellStyle name="계산 2 2 25" xfId="6719"/>
    <cellStyle name="계산 2 2 25 2" xfId="7299"/>
    <cellStyle name="계산 2 2 25 3" xfId="13215"/>
    <cellStyle name="계산 2 2 25 4" xfId="14392"/>
    <cellStyle name="계산 2 2 25 5" xfId="15813"/>
    <cellStyle name="계산 2 2 25 6" xfId="17064"/>
    <cellStyle name="계산 2 2 25 7" xfId="18102"/>
    <cellStyle name="계산 2 2 26" xfId="10060"/>
    <cellStyle name="계산 2 2 26 2" xfId="12653"/>
    <cellStyle name="계산 2 2 26 3" xfId="14081"/>
    <cellStyle name="계산 2 2 26 4" xfId="15418"/>
    <cellStyle name="계산 2 2 26 5" xfId="16677"/>
    <cellStyle name="계산 2 2 26 6" xfId="17875"/>
    <cellStyle name="계산 2 2 26 7" xfId="18805"/>
    <cellStyle name="계산 2 2 27" xfId="10012"/>
    <cellStyle name="계산 2 2 27 2" xfId="12616"/>
    <cellStyle name="계산 2 2 27 3" xfId="14050"/>
    <cellStyle name="계산 2 2 27 4" xfId="15386"/>
    <cellStyle name="계산 2 2 27 5" xfId="16647"/>
    <cellStyle name="계산 2 2 27 6" xfId="17851"/>
    <cellStyle name="계산 2 2 27 7" xfId="18789"/>
    <cellStyle name="계산 2 2 28" xfId="10071"/>
    <cellStyle name="계산 2 2 28 2" xfId="12664"/>
    <cellStyle name="계산 2 2 28 3" xfId="14092"/>
    <cellStyle name="계산 2 2 28 4" xfId="15429"/>
    <cellStyle name="계산 2 2 28 5" xfId="16688"/>
    <cellStyle name="계산 2 2 28 6" xfId="17886"/>
    <cellStyle name="계산 2 2 28 7" xfId="18816"/>
    <cellStyle name="계산 2 2 29" xfId="11079"/>
    <cellStyle name="계산 2 2 29 2" xfId="13447"/>
    <cellStyle name="계산 2 2 29 3" xfId="14791"/>
    <cellStyle name="계산 2 2 29 4" xfId="16052"/>
    <cellStyle name="계산 2 2 29 5" xfId="17269"/>
    <cellStyle name="계산 2 2 29 6" xfId="18219"/>
    <cellStyle name="계산 2 2 29 7" xfId="19033"/>
    <cellStyle name="계산 2 2 3" xfId="8803"/>
    <cellStyle name="계산 2 2 3 10" xfId="6534"/>
    <cellStyle name="계산 2 2 3 10 2" xfId="7442"/>
    <cellStyle name="계산 2 2 3 10 3" xfId="5844"/>
    <cellStyle name="계산 2 2 3 10 4" xfId="4930"/>
    <cellStyle name="계산 2 2 3 10 5" xfId="7190"/>
    <cellStyle name="계산 2 2 3 10 6" xfId="13078"/>
    <cellStyle name="계산 2 2 3 10 7" xfId="12635"/>
    <cellStyle name="계산 2 2 3 11" xfId="9656"/>
    <cellStyle name="계산 2 2 3 11 2" xfId="12260"/>
    <cellStyle name="계산 2 2 3 11 3" xfId="13694"/>
    <cellStyle name="계산 2 2 3 11 4" xfId="15030"/>
    <cellStyle name="계산 2 2 3 11 5" xfId="16291"/>
    <cellStyle name="계산 2 2 3 11 6" xfId="17495"/>
    <cellStyle name="계산 2 2 3 11 7" xfId="18433"/>
    <cellStyle name="계산 2 2 3 12" xfId="9680"/>
    <cellStyle name="계산 2 2 3 12 2" xfId="12284"/>
    <cellStyle name="계산 2 2 3 12 3" xfId="13718"/>
    <cellStyle name="계산 2 2 3 12 4" xfId="15054"/>
    <cellStyle name="계산 2 2 3 12 5" xfId="16315"/>
    <cellStyle name="계산 2 2 3 12 6" xfId="17519"/>
    <cellStyle name="계산 2 2 3 12 7" xfId="18457"/>
    <cellStyle name="계산 2 2 3 13" xfId="9735"/>
    <cellStyle name="계산 2 2 3 13 2" xfId="12339"/>
    <cellStyle name="계산 2 2 3 13 3" xfId="13773"/>
    <cellStyle name="계산 2 2 3 13 4" xfId="15109"/>
    <cellStyle name="계산 2 2 3 13 5" xfId="16370"/>
    <cellStyle name="계산 2 2 3 13 6" xfId="17574"/>
    <cellStyle name="계산 2 2 3 13 7" xfId="18512"/>
    <cellStyle name="계산 2 2 3 14" xfId="9774"/>
    <cellStyle name="계산 2 2 3 14 2" xfId="12378"/>
    <cellStyle name="계산 2 2 3 14 3" xfId="13812"/>
    <cellStyle name="계산 2 2 3 14 4" xfId="15148"/>
    <cellStyle name="계산 2 2 3 14 5" xfId="16409"/>
    <cellStyle name="계산 2 2 3 14 6" xfId="17613"/>
    <cellStyle name="계산 2 2 3 14 7" xfId="18551"/>
    <cellStyle name="계산 2 2 3 15" xfId="9801"/>
    <cellStyle name="계산 2 2 3 15 2" xfId="12405"/>
    <cellStyle name="계산 2 2 3 15 3" xfId="13839"/>
    <cellStyle name="계산 2 2 3 15 4" xfId="15175"/>
    <cellStyle name="계산 2 2 3 15 5" xfId="16436"/>
    <cellStyle name="계산 2 2 3 15 6" xfId="17640"/>
    <cellStyle name="계산 2 2 3 15 7" xfId="18578"/>
    <cellStyle name="계산 2 2 3 16" xfId="9822"/>
    <cellStyle name="계산 2 2 3 16 2" xfId="12426"/>
    <cellStyle name="계산 2 2 3 16 3" xfId="13860"/>
    <cellStyle name="계산 2 2 3 16 4" xfId="15196"/>
    <cellStyle name="계산 2 2 3 16 5" xfId="16457"/>
    <cellStyle name="계산 2 2 3 16 6" xfId="17661"/>
    <cellStyle name="계산 2 2 3 16 7" xfId="18599"/>
    <cellStyle name="계산 2 2 3 17" xfId="9159"/>
    <cellStyle name="계산 2 2 3 17 2" xfId="11767"/>
    <cellStyle name="계산 2 2 3 17 3" xfId="7720"/>
    <cellStyle name="계산 2 2 3 17 4" xfId="7581"/>
    <cellStyle name="계산 2 2 3 17 5" xfId="8398"/>
    <cellStyle name="계산 2 2 3 17 6" xfId="4172"/>
    <cellStyle name="계산 2 2 3 17 7" xfId="13373"/>
    <cellStyle name="계산 2 2 3 18" xfId="9871"/>
    <cellStyle name="계산 2 2 3 18 2" xfId="12475"/>
    <cellStyle name="계산 2 2 3 18 3" xfId="13909"/>
    <cellStyle name="계산 2 2 3 18 4" xfId="15245"/>
    <cellStyle name="계산 2 2 3 18 5" xfId="16506"/>
    <cellStyle name="계산 2 2 3 18 6" xfId="17710"/>
    <cellStyle name="계산 2 2 3 18 7" xfId="18648"/>
    <cellStyle name="계산 2 2 3 19" xfId="9897"/>
    <cellStyle name="계산 2 2 3 19 2" xfId="12501"/>
    <cellStyle name="계산 2 2 3 19 3" xfId="13935"/>
    <cellStyle name="계산 2 2 3 19 4" xfId="15271"/>
    <cellStyle name="계산 2 2 3 19 5" xfId="16532"/>
    <cellStyle name="계산 2 2 3 19 6" xfId="17736"/>
    <cellStyle name="계산 2 2 3 19 7" xfId="18674"/>
    <cellStyle name="계산 2 2 3 2" xfId="9323"/>
    <cellStyle name="계산 2 2 3 2 2" xfId="11928"/>
    <cellStyle name="계산 2 2 3 2 3" xfId="6928"/>
    <cellStyle name="계산 2 2 3 2 4" xfId="7728"/>
    <cellStyle name="계산 2 2 3 2 5" xfId="4846"/>
    <cellStyle name="계산 2 2 3 2 6" xfId="15683"/>
    <cellStyle name="계산 2 2 3 2 7" xfId="13064"/>
    <cellStyle name="계산 2 2 3 2 8" xfId="20653"/>
    <cellStyle name="계산 2 2 3 20" xfId="9917"/>
    <cellStyle name="계산 2 2 3 20 2" xfId="12521"/>
    <cellStyle name="계산 2 2 3 20 3" xfId="13955"/>
    <cellStyle name="계산 2 2 3 20 4" xfId="15291"/>
    <cellStyle name="계산 2 2 3 20 5" xfId="16552"/>
    <cellStyle name="계산 2 2 3 20 6" xfId="17756"/>
    <cellStyle name="계산 2 2 3 20 7" xfId="18694"/>
    <cellStyle name="계산 2 2 3 21" xfId="9938"/>
    <cellStyle name="계산 2 2 3 21 2" xfId="12542"/>
    <cellStyle name="계산 2 2 3 21 3" xfId="13976"/>
    <cellStyle name="계산 2 2 3 21 4" xfId="15312"/>
    <cellStyle name="계산 2 2 3 21 5" xfId="16573"/>
    <cellStyle name="계산 2 2 3 21 6" xfId="17777"/>
    <cellStyle name="계산 2 2 3 21 7" xfId="18715"/>
    <cellStyle name="계산 2 2 3 22" xfId="9958"/>
    <cellStyle name="계산 2 2 3 22 2" xfId="12562"/>
    <cellStyle name="계산 2 2 3 22 3" xfId="13996"/>
    <cellStyle name="계산 2 2 3 22 4" xfId="15332"/>
    <cellStyle name="계산 2 2 3 22 5" xfId="16593"/>
    <cellStyle name="계산 2 2 3 22 6" xfId="17797"/>
    <cellStyle name="계산 2 2 3 22 7" xfId="18735"/>
    <cellStyle name="계산 2 2 3 23" xfId="9989"/>
    <cellStyle name="계산 2 2 3 23 2" xfId="12593"/>
    <cellStyle name="계산 2 2 3 23 3" xfId="14027"/>
    <cellStyle name="계산 2 2 3 23 4" xfId="15363"/>
    <cellStyle name="계산 2 2 3 23 5" xfId="16624"/>
    <cellStyle name="계산 2 2 3 23 6" xfId="17828"/>
    <cellStyle name="계산 2 2 3 23 7" xfId="18766"/>
    <cellStyle name="계산 2 2 3 24" xfId="10205"/>
    <cellStyle name="계산 2 2 3 24 2" xfId="12757"/>
    <cellStyle name="계산 2 2 3 24 3" xfId="14168"/>
    <cellStyle name="계산 2 2 3 24 4" xfId="15500"/>
    <cellStyle name="계산 2 2 3 24 5" xfId="16748"/>
    <cellStyle name="계산 2 2 3 24 6" xfId="17934"/>
    <cellStyle name="계산 2 2 3 24 7" xfId="18865"/>
    <cellStyle name="계산 2 2 3 25" xfId="10265"/>
    <cellStyle name="계산 2 2 3 25 2" xfId="12806"/>
    <cellStyle name="계산 2 2 3 25 3" xfId="14217"/>
    <cellStyle name="계산 2 2 3 25 4" xfId="15548"/>
    <cellStyle name="계산 2 2 3 25 5" xfId="16793"/>
    <cellStyle name="계산 2 2 3 25 6" xfId="17977"/>
    <cellStyle name="계산 2 2 3 25 7" xfId="18908"/>
    <cellStyle name="계산 2 2 3 26" xfId="10296"/>
    <cellStyle name="계산 2 2 3 26 2" xfId="12837"/>
    <cellStyle name="계산 2 2 3 26 3" xfId="14248"/>
    <cellStyle name="계산 2 2 3 26 4" xfId="15579"/>
    <cellStyle name="계산 2 2 3 26 5" xfId="16824"/>
    <cellStyle name="계산 2 2 3 26 6" xfId="18008"/>
    <cellStyle name="계산 2 2 3 26 7" xfId="18939"/>
    <cellStyle name="계산 2 2 3 27" xfId="11233"/>
    <cellStyle name="계산 2 2 3 27 2" xfId="13565"/>
    <cellStyle name="계산 2 2 3 27 3" xfId="14895"/>
    <cellStyle name="계산 2 2 3 27 4" xfId="16145"/>
    <cellStyle name="계산 2 2 3 27 5" xfId="17355"/>
    <cellStyle name="계산 2 2 3 27 6" xfId="18290"/>
    <cellStyle name="계산 2 2 3 27 7" xfId="19107"/>
    <cellStyle name="계산 2 2 3 28" xfId="11294"/>
    <cellStyle name="계산 2 2 3 28 2" xfId="13619"/>
    <cellStyle name="계산 2 2 3 28 3" xfId="14943"/>
    <cellStyle name="계산 2 2 3 28 4" xfId="16192"/>
    <cellStyle name="계산 2 2 3 28 5" xfId="17402"/>
    <cellStyle name="계산 2 2 3 28 6" xfId="18334"/>
    <cellStyle name="계산 2 2 3 28 7" xfId="19151"/>
    <cellStyle name="계산 2 2 3 29" xfId="6079"/>
    <cellStyle name="계산 2 2 3 3" xfId="9424"/>
    <cellStyle name="계산 2 2 3 3 2" xfId="12028"/>
    <cellStyle name="계산 2 2 3 3 3" xfId="7104"/>
    <cellStyle name="계산 2 2 3 3 4" xfId="10652"/>
    <cellStyle name="계산 2 2 3 3 5" xfId="14651"/>
    <cellStyle name="계산 2 2 3 3 6" xfId="14817"/>
    <cellStyle name="계산 2 2 3 3 7" xfId="16984"/>
    <cellStyle name="계산 2 2 3 3 8" xfId="20731"/>
    <cellStyle name="계산 2 2 3 30" xfId="20395"/>
    <cellStyle name="계산 2 2 3 4" xfId="9008"/>
    <cellStyle name="계산 2 2 3 4 2" xfId="11624"/>
    <cellStyle name="계산 2 2 3 4 3" xfId="6947"/>
    <cellStyle name="계산 2 2 3 4 4" xfId="6131"/>
    <cellStyle name="계산 2 2 3 4 5" xfId="10885"/>
    <cellStyle name="계산 2 2 3 4 6" xfId="16157"/>
    <cellStyle name="계산 2 2 3 4 7" xfId="17347"/>
    <cellStyle name="계산 2 2 3 5" xfId="9503"/>
    <cellStyle name="계산 2 2 3 5 2" xfId="12107"/>
    <cellStyle name="계산 2 2 3 5 3" xfId="7092"/>
    <cellStyle name="계산 2 2 3 5 4" xfId="13251"/>
    <cellStyle name="계산 2 2 3 5 5" xfId="14485"/>
    <cellStyle name="계산 2 2 3 5 6" xfId="15815"/>
    <cellStyle name="계산 2 2 3 5 7" xfId="17044"/>
    <cellStyle name="계산 2 2 3 6" xfId="9539"/>
    <cellStyle name="계산 2 2 3 6 2" xfId="12143"/>
    <cellStyle name="계산 2 2 3 6 3" xfId="3262"/>
    <cellStyle name="계산 2 2 3 6 4" xfId="10466"/>
    <cellStyle name="계산 2 2 3 6 5" xfId="7731"/>
    <cellStyle name="계산 2 2 3 6 6" xfId="6371"/>
    <cellStyle name="계산 2 2 3 6 7" xfId="10462"/>
    <cellStyle name="계산 2 2 3 7" xfId="9179"/>
    <cellStyle name="계산 2 2 3 7 2" xfId="11787"/>
    <cellStyle name="계산 2 2 3 7 3" xfId="8474"/>
    <cellStyle name="계산 2 2 3 7 4" xfId="7732"/>
    <cellStyle name="계산 2 2 3 7 5" xfId="12687"/>
    <cellStyle name="계산 2 2 3 7 6" xfId="4956"/>
    <cellStyle name="계산 2 2 3 7 7" xfId="15438"/>
    <cellStyle name="계산 2 2 3 8" xfId="9607"/>
    <cellStyle name="계산 2 2 3 8 2" xfId="12211"/>
    <cellStyle name="계산 2 2 3 8 3" xfId="5205"/>
    <cellStyle name="계산 2 2 3 8 4" xfId="13363"/>
    <cellStyle name="계산 2 2 3 8 5" xfId="16242"/>
    <cellStyle name="계산 2 2 3 8 6" xfId="17446"/>
    <cellStyle name="계산 2 2 3 8 7" xfId="18384"/>
    <cellStyle name="계산 2 2 3 9" xfId="9632"/>
    <cellStyle name="계산 2 2 3 9 2" xfId="12236"/>
    <cellStyle name="계산 2 2 3 9 3" xfId="13670"/>
    <cellStyle name="계산 2 2 3 9 4" xfId="15006"/>
    <cellStyle name="계산 2 2 3 9 5" xfId="16267"/>
    <cellStyle name="계산 2 2 3 9 6" xfId="17471"/>
    <cellStyle name="계산 2 2 3 9 7" xfId="18409"/>
    <cellStyle name="계산 2 2 30" xfId="11028"/>
    <cellStyle name="계산 2 2 30 2" xfId="13408"/>
    <cellStyle name="계산 2 2 30 3" xfId="14752"/>
    <cellStyle name="계산 2 2 30 4" xfId="16013"/>
    <cellStyle name="계산 2 2 30 5" xfId="17235"/>
    <cellStyle name="계산 2 2 30 6" xfId="18189"/>
    <cellStyle name="계산 2 2 30 7" xfId="19003"/>
    <cellStyle name="계산 2 2 31" xfId="5972"/>
    <cellStyle name="계산 2 2 32" xfId="20222"/>
    <cellStyle name="계산 2 2 4" xfId="9011"/>
    <cellStyle name="계산 2 2 4 2" xfId="11627"/>
    <cellStyle name="계산 2 2 4 3" xfId="7852"/>
    <cellStyle name="계산 2 2 4 4" xfId="6129"/>
    <cellStyle name="계산 2 2 4 5" xfId="6976"/>
    <cellStyle name="계산 2 2 4 6" xfId="15439"/>
    <cellStyle name="계산 2 2 4 7" xfId="16661"/>
    <cellStyle name="계산 2 2 4 8" xfId="20535"/>
    <cellStyle name="계산 2 2 5" xfId="6776"/>
    <cellStyle name="계산 2 2 5 2" xfId="7252"/>
    <cellStyle name="계산 2 2 5 3" xfId="12932"/>
    <cellStyle name="계산 2 2 5 4" xfId="14296"/>
    <cellStyle name="계산 2 2 5 5" xfId="15700"/>
    <cellStyle name="계산 2 2 5 6" xfId="16976"/>
    <cellStyle name="계산 2 2 5 7" xfId="18059"/>
    <cellStyle name="계산 2 2 5 8" xfId="20487"/>
    <cellStyle name="계산 2 2 6" xfId="9059"/>
    <cellStyle name="계산 2 2 6 2" xfId="11674"/>
    <cellStyle name="계산 2 2 6 3" xfId="7668"/>
    <cellStyle name="계산 2 2 6 4" xfId="6318"/>
    <cellStyle name="계산 2 2 6 5" xfId="4951"/>
    <cellStyle name="계산 2 2 6 6" xfId="11421"/>
    <cellStyle name="계산 2 2 6 7" xfId="10496"/>
    <cellStyle name="계산 2 2 7" xfId="9230"/>
    <cellStyle name="계산 2 2 7 2" xfId="11835"/>
    <cellStyle name="계산 2 2 7 3" xfId="7904"/>
    <cellStyle name="계산 2 2 7 4" xfId="13279"/>
    <cellStyle name="계산 2 2 7 5" xfId="14633"/>
    <cellStyle name="계산 2 2 7 6" xfId="15696"/>
    <cellStyle name="계산 2 2 7 7" xfId="17049"/>
    <cellStyle name="계산 2 2 8" xfId="9250"/>
    <cellStyle name="계산 2 2 8 2" xfId="11855"/>
    <cellStyle name="계산 2 2 8 3" xfId="7937"/>
    <cellStyle name="계산 2 2 8 4" xfId="13205"/>
    <cellStyle name="계산 2 2 8 5" xfId="14567"/>
    <cellStyle name="계산 2 2 8 6" xfId="14101"/>
    <cellStyle name="계산 2 2 8 7" xfId="17129"/>
    <cellStyle name="계산 2 2 9" xfId="9547"/>
    <cellStyle name="계산 2 2 9 2" xfId="12151"/>
    <cellStyle name="계산 2 2 9 3" xfId="6435"/>
    <cellStyle name="계산 2 2 9 4" xfId="10634"/>
    <cellStyle name="계산 2 2 9 5" xfId="15597"/>
    <cellStyle name="계산 2 2 9 6" xfId="6885"/>
    <cellStyle name="계산 2 2 9 7" xfId="18026"/>
    <cellStyle name="계산 2 3" xfId="10704"/>
    <cellStyle name="계산 2 3 2" xfId="13181"/>
    <cellStyle name="계산 2 3 3" xfId="14542"/>
    <cellStyle name="계산 2 3 4" xfId="15843"/>
    <cellStyle name="계산 2 3 5" xfId="17071"/>
    <cellStyle name="계산 2 3 6" xfId="18114"/>
    <cellStyle name="계산 2 3 7" xfId="18969"/>
    <cellStyle name="계산 2 4" xfId="10742"/>
    <cellStyle name="계산 2 4 2" xfId="13203"/>
    <cellStyle name="계산 2 4 3" xfId="14564"/>
    <cellStyle name="계산 2 4 4" xfId="15863"/>
    <cellStyle name="계산 2 4 5" xfId="17091"/>
    <cellStyle name="계산 2 4 6" xfId="18124"/>
    <cellStyle name="계산 2 4 7" xfId="18979"/>
    <cellStyle name="계산 2 5" xfId="11018"/>
    <cellStyle name="계산 2 5 2" xfId="13400"/>
    <cellStyle name="계산 2 5 3" xfId="14743"/>
    <cellStyle name="계산 2 5 4" xfId="16005"/>
    <cellStyle name="계산 2 5 5" xfId="17227"/>
    <cellStyle name="계산 2 5 6" xfId="18181"/>
    <cellStyle name="계산 2 5 7" xfId="18995"/>
    <cellStyle name="계산 2 6" xfId="19343"/>
    <cellStyle name="계산 20" xfId="1261"/>
    <cellStyle name="계산 21" xfId="1262"/>
    <cellStyle name="계산 22" xfId="1263"/>
    <cellStyle name="계산 23" xfId="1264"/>
    <cellStyle name="계산 24" xfId="1265"/>
    <cellStyle name="계산 25" xfId="1266"/>
    <cellStyle name="계산 26" xfId="1267"/>
    <cellStyle name="계산 27" xfId="1268"/>
    <cellStyle name="계산 28" xfId="1269"/>
    <cellStyle name="계산 29" xfId="1270"/>
    <cellStyle name="계산 3" xfId="1271"/>
    <cellStyle name="계산 30" xfId="1272"/>
    <cellStyle name="계산 31" xfId="1273"/>
    <cellStyle name="계산 32" xfId="3118"/>
    <cellStyle name="계산 32 2" xfId="10988"/>
    <cellStyle name="계산 32 3" xfId="13376"/>
    <cellStyle name="계산 32 4" xfId="14722"/>
    <cellStyle name="계산 32 5" xfId="15984"/>
    <cellStyle name="계산 32 6" xfId="17210"/>
    <cellStyle name="계산 32 7" xfId="18173"/>
    <cellStyle name="계산 32 8" xfId="18989"/>
    <cellStyle name="계산 4" xfId="1274"/>
    <cellStyle name="계산 5" xfId="1275"/>
    <cellStyle name="계산 6" xfId="1276"/>
    <cellStyle name="계산 7" xfId="1277"/>
    <cellStyle name="계산 8" xfId="1278"/>
    <cellStyle name="계산 9" xfId="1279"/>
    <cellStyle name="고정소숫점" xfId="1280"/>
    <cellStyle name="고정소숫점 2" xfId="2995"/>
    <cellStyle name="고정소숫점 3" xfId="3348"/>
    <cellStyle name="고정출력1" xfId="1281"/>
    <cellStyle name="고정출력1 2" xfId="2996"/>
    <cellStyle name="고정출력1 2 2" xfId="4547"/>
    <cellStyle name="고정출력1 3" xfId="3349"/>
    <cellStyle name="고정출력2" xfId="1282"/>
    <cellStyle name="고정출력2 2" xfId="2997"/>
    <cellStyle name="고정출력2 2 2" xfId="4548"/>
    <cellStyle name="고정출력2 3" xfId="3350"/>
    <cellStyle name="고학명" xfId="4061"/>
    <cellStyle name="고학명 2" xfId="20411"/>
    <cellStyle name="과립" xfId="4062"/>
    <cellStyle name="咬訌裝?INCOM1" xfId="1283"/>
    <cellStyle name="咬訌裝?INCOM10" xfId="1284"/>
    <cellStyle name="咬訌裝?INCOM2" xfId="1285"/>
    <cellStyle name="咬訌裝?INCOM3" xfId="1286"/>
    <cellStyle name="咬訌裝?INCOM4" xfId="1287"/>
    <cellStyle name="咬訌裝?INCOM5" xfId="1288"/>
    <cellStyle name="咬訌裝?INCOM6" xfId="1289"/>
    <cellStyle name="咬訌裝?INCOM7" xfId="1290"/>
    <cellStyle name="咬訌裝?INCOM8" xfId="1291"/>
    <cellStyle name="咬訌裝?INCOM9" xfId="1292"/>
    <cellStyle name="咬訌裝?PRIB11" xfId="1293"/>
    <cellStyle name="咬訌裝?report-2 " xfId="1294"/>
    <cellStyle name="咬訌裝?report-2  2" xfId="4537"/>
    <cellStyle name="咬訌裝?report-2  3" xfId="3327"/>
    <cellStyle name="굴림체" xfId="4063"/>
    <cellStyle name="금액" xfId="1295"/>
    <cellStyle name="금액 2" xfId="1296"/>
    <cellStyle name="금액 2 2" xfId="20368"/>
    <cellStyle name="금액 3" xfId="1297"/>
    <cellStyle name="금액 3 2" xfId="20367"/>
    <cellStyle name="금액 4" xfId="1298"/>
    <cellStyle name="금액 4 2" xfId="20366"/>
    <cellStyle name="금액 5" xfId="1299"/>
    <cellStyle name="금액 5 2" xfId="20365"/>
    <cellStyle name="금액 6" xfId="1300"/>
    <cellStyle name="금액 6 2" xfId="20394"/>
    <cellStyle name="금액 7" xfId="1301"/>
    <cellStyle name="금액 7 2" xfId="20364"/>
    <cellStyle name="금액 8" xfId="20369"/>
    <cellStyle name="나쁨" xfId="3142" builtinId="27" customBuiltin="1"/>
    <cellStyle name="나쁨 10" xfId="1302"/>
    <cellStyle name="나쁨 11" xfId="1303"/>
    <cellStyle name="나쁨 12" xfId="1304"/>
    <cellStyle name="나쁨 13" xfId="1305"/>
    <cellStyle name="나쁨 14" xfId="1306"/>
    <cellStyle name="나쁨 15" xfId="1307"/>
    <cellStyle name="나쁨 16" xfId="1308"/>
    <cellStyle name="나쁨 17" xfId="1309"/>
    <cellStyle name="나쁨 18" xfId="1310"/>
    <cellStyle name="나쁨 19" xfId="1311"/>
    <cellStyle name="나쁨 2" xfId="1312"/>
    <cellStyle name="나쁨 2 2" xfId="7534"/>
    <cellStyle name="나쁨 20" xfId="1313"/>
    <cellStyle name="나쁨 21" xfId="1314"/>
    <cellStyle name="나쁨 22" xfId="1315"/>
    <cellStyle name="나쁨 23" xfId="1316"/>
    <cellStyle name="나쁨 24" xfId="1317"/>
    <cellStyle name="나쁨 25" xfId="1318"/>
    <cellStyle name="나쁨 26" xfId="1319"/>
    <cellStyle name="나쁨 27" xfId="1320"/>
    <cellStyle name="나쁨 28" xfId="1321"/>
    <cellStyle name="나쁨 29" xfId="1322"/>
    <cellStyle name="나쁨 3" xfId="1323"/>
    <cellStyle name="나쁨 30" xfId="1324"/>
    <cellStyle name="나쁨 31" xfId="1325"/>
    <cellStyle name="나쁨 32" xfId="3119"/>
    <cellStyle name="나쁨 4" xfId="1326"/>
    <cellStyle name="나쁨 5" xfId="1327"/>
    <cellStyle name="나쁨 6" xfId="1328"/>
    <cellStyle name="나쁨 7" xfId="1329"/>
    <cellStyle name="나쁨 8" xfId="1330"/>
    <cellStyle name="나쁨 9" xfId="1331"/>
    <cellStyle name="날짜" xfId="1332"/>
    <cellStyle name="날짜 2" xfId="2998"/>
    <cellStyle name="날짜 2 2" xfId="4549"/>
    <cellStyle name="날짜 3" xfId="3351"/>
    <cellStyle name="년도" xfId="1333"/>
    <cellStyle name="년도 2" xfId="1334"/>
    <cellStyle name="년도 2 2" xfId="20362"/>
    <cellStyle name="년도 3" xfId="1335"/>
    <cellStyle name="년도 3 2" xfId="20361"/>
    <cellStyle name="년도 4" xfId="1336"/>
    <cellStyle name="년도 4 2" xfId="20360"/>
    <cellStyle name="년도 5" xfId="1337"/>
    <cellStyle name="년도 5 2" xfId="20359"/>
    <cellStyle name="년도 6" xfId="1338"/>
    <cellStyle name="년도 6 2" xfId="20358"/>
    <cellStyle name="년도 7" xfId="1339"/>
    <cellStyle name="년도 7 2" xfId="20357"/>
    <cellStyle name="년도 8" xfId="20363"/>
    <cellStyle name="달러" xfId="1340"/>
    <cellStyle name="달러 2" xfId="2999"/>
    <cellStyle name="달러 2 2" xfId="4550"/>
    <cellStyle name="달러 3" xfId="3352"/>
    <cellStyle name="뒤에 오는 하이퍼링크" xfId="4065"/>
    <cellStyle name="똿떓죶ø? [0.00" xfId="1341"/>
    <cellStyle name="똿떓죶ø?_produ" xfId="1342"/>
    <cellStyle name="똿뗦먛귟 [0.00]_GE 3 MINIMUM" xfId="4066"/>
    <cellStyle name="똿뗦먛귟_GE 3 MINIMUM" xfId="4067"/>
    <cellStyle name="메모 10" xfId="1343"/>
    <cellStyle name="메모 11" xfId="1344"/>
    <cellStyle name="메모 12" xfId="1345"/>
    <cellStyle name="메모 13" xfId="1346"/>
    <cellStyle name="메모 14" xfId="1347"/>
    <cellStyle name="메모 15" xfId="1348"/>
    <cellStyle name="메모 16" xfId="1349"/>
    <cellStyle name="메모 17" xfId="1350"/>
    <cellStyle name="메모 18" xfId="1351"/>
    <cellStyle name="메모 19" xfId="1352"/>
    <cellStyle name="메모 2" xfId="1353"/>
    <cellStyle name="메모 2 2" xfId="1354"/>
    <cellStyle name="메모 2 3" xfId="6808"/>
    <cellStyle name="메모 2 3 2" xfId="8625"/>
    <cellStyle name="메모 2 3 2 2" xfId="8739"/>
    <cellStyle name="메모 2 3 2 2 2" xfId="10165"/>
    <cellStyle name="메모 2 3 2 2 2 2" xfId="20635"/>
    <cellStyle name="메모 2 3 2 2 3" xfId="11184"/>
    <cellStyle name="메모 2 3 2 2 4" xfId="20338"/>
    <cellStyle name="메모 2 3 2 3" xfId="8827"/>
    <cellStyle name="메모 2 3 2 3 2" xfId="10229"/>
    <cellStyle name="메모 2 3 2 3 3" xfId="11257"/>
    <cellStyle name="메모 2 3 2 3 4" xfId="20570"/>
    <cellStyle name="메모 2 3 2 4" xfId="10097"/>
    <cellStyle name="메모 2 3 2 5" xfId="11116"/>
    <cellStyle name="메모 2 3 2 6" xfId="20271"/>
    <cellStyle name="메모 2 3 3" xfId="8701"/>
    <cellStyle name="메모 2 3 3 2" xfId="10127"/>
    <cellStyle name="메모 2 3 3 2 2" xfId="20601"/>
    <cellStyle name="메모 2 3 3 3" xfId="11146"/>
    <cellStyle name="메모 2 3 3 4" xfId="20304"/>
    <cellStyle name="메모 2 3 4" xfId="8799"/>
    <cellStyle name="메모 2 3 4 2" xfId="10201"/>
    <cellStyle name="메모 2 3 4 3" xfId="11229"/>
    <cellStyle name="메모 2 3 4 4" xfId="20517"/>
    <cellStyle name="메모 2 3 5" xfId="10048"/>
    <cellStyle name="메모 2 3 6" xfId="11063"/>
    <cellStyle name="메모 2 3 7" xfId="20212"/>
    <cellStyle name="메모 2 4" xfId="7537"/>
    <cellStyle name="메모 2 4 10" xfId="11080"/>
    <cellStyle name="메모 2 4 10 2" xfId="13448"/>
    <cellStyle name="메모 2 4 10 3" xfId="14792"/>
    <cellStyle name="메모 2 4 10 4" xfId="16053"/>
    <cellStyle name="메모 2 4 10 5" xfId="17270"/>
    <cellStyle name="메모 2 4 10 6" xfId="18220"/>
    <cellStyle name="메모 2 4 10 7" xfId="19034"/>
    <cellStyle name="메모 2 4 11" xfId="10404"/>
    <cellStyle name="메모 2 4 12" xfId="5998"/>
    <cellStyle name="메모 2 4 13" xfId="13486"/>
    <cellStyle name="메모 2 4 14" xfId="20223"/>
    <cellStyle name="메모 2 4 2" xfId="8709"/>
    <cellStyle name="메모 2 4 2 10" xfId="15713"/>
    <cellStyle name="메모 2 4 2 11" xfId="13070"/>
    <cellStyle name="메모 2 4 2 12" xfId="20311"/>
    <cellStyle name="메모 2 4 2 2" xfId="9289"/>
    <cellStyle name="메모 2 4 2 2 2" xfId="11894"/>
    <cellStyle name="메모 2 4 2 2 3" xfId="7956"/>
    <cellStyle name="메모 2 4 2 2 4" xfId="12956"/>
    <cellStyle name="메모 2 4 2 2 5" xfId="14352"/>
    <cellStyle name="메모 2 4 2 2 6" xfId="15784"/>
    <cellStyle name="메모 2 4 2 2 7" xfId="16906"/>
    <cellStyle name="메모 2 4 2 2 8" xfId="20608"/>
    <cellStyle name="메모 2 4 2 3" xfId="9473"/>
    <cellStyle name="메모 2 4 2 3 2" xfId="12077"/>
    <cellStyle name="메모 2 4 2 3 3" xfId="7099"/>
    <cellStyle name="메모 2 4 2 3 4" xfId="10517"/>
    <cellStyle name="메모 2 4 2 3 5" xfId="7038"/>
    <cellStyle name="메모 2 4 2 3 6" xfId="6959"/>
    <cellStyle name="메모 2 4 2 3 7" xfId="13139"/>
    <cellStyle name="메모 2 4 2 3 8" xfId="20706"/>
    <cellStyle name="메모 2 4 2 4" xfId="8931"/>
    <cellStyle name="메모 2 4 2 4 2" xfId="11548"/>
    <cellStyle name="메모 2 4 2 4 3" xfId="8183"/>
    <cellStyle name="메모 2 4 2 4 4" xfId="6185"/>
    <cellStyle name="메모 2 4 2 4 5" xfId="5828"/>
    <cellStyle name="메모 2 4 2 4 6" xfId="8002"/>
    <cellStyle name="메모 2 4 2 4 7" xfId="11452"/>
    <cellStyle name="메모 2 4 2 5" xfId="6563"/>
    <cellStyle name="메모 2 4 2 5 2" xfId="7418"/>
    <cellStyle name="메모 2 4 2 5 3" xfId="5861"/>
    <cellStyle name="메모 2 4 2 5 4" xfId="5979"/>
    <cellStyle name="메모 2 4 2 5 5" xfId="5581"/>
    <cellStyle name="메모 2 4 2 5 6" xfId="13126"/>
    <cellStyle name="메모 2 4 2 5 7" xfId="5880"/>
    <cellStyle name="메모 2 4 2 6" xfId="8928"/>
    <cellStyle name="메모 2 4 2 6 2" xfId="11545"/>
    <cellStyle name="메모 2 4 2 6 3" xfId="8180"/>
    <cellStyle name="메모 2 4 2 6 4" xfId="6187"/>
    <cellStyle name="메모 2 4 2 6 5" xfId="5975"/>
    <cellStyle name="메모 2 4 2 6 6" xfId="10807"/>
    <cellStyle name="메모 2 4 2 6 7" xfId="10641"/>
    <cellStyle name="메모 2 4 2 7" xfId="10135"/>
    <cellStyle name="메모 2 4 2 7 2" xfId="12709"/>
    <cellStyle name="메모 2 4 2 7 3" xfId="14125"/>
    <cellStyle name="메모 2 4 2 7 4" xfId="15459"/>
    <cellStyle name="메모 2 4 2 7 5" xfId="16714"/>
    <cellStyle name="메모 2 4 2 7 6" xfId="17906"/>
    <cellStyle name="메모 2 4 2 7 7" xfId="18837"/>
    <cellStyle name="메모 2 4 2 8" xfId="11154"/>
    <cellStyle name="메모 2 4 2 8 2" xfId="13508"/>
    <cellStyle name="메모 2 4 2 8 3" xfId="14845"/>
    <cellStyle name="메모 2 4 2 8 4" xfId="16098"/>
    <cellStyle name="메모 2 4 2 8 5" xfId="17313"/>
    <cellStyle name="메모 2 4 2 8 6" xfId="18254"/>
    <cellStyle name="메모 2 4 2 8 7" xfId="19070"/>
    <cellStyle name="메모 2 4 2 9" xfId="13261"/>
    <cellStyle name="메모 2 4 3" xfId="8804"/>
    <cellStyle name="메모 2 4 3 10" xfId="6262"/>
    <cellStyle name="메모 2 4 3 11" xfId="7505"/>
    <cellStyle name="메모 2 4 3 12" xfId="20396"/>
    <cellStyle name="메모 2 4 3 2" xfId="9324"/>
    <cellStyle name="메모 2 4 3 2 2" xfId="11929"/>
    <cellStyle name="메모 2 4 3 2 3" xfId="7973"/>
    <cellStyle name="메모 2 4 3 2 4" xfId="13295"/>
    <cellStyle name="메모 2 4 3 2 5" xfId="14167"/>
    <cellStyle name="메모 2 4 3 2 6" xfId="15601"/>
    <cellStyle name="메모 2 4 3 2 7" xfId="16747"/>
    <cellStyle name="메모 2 4 3 2 8" xfId="20654"/>
    <cellStyle name="메모 2 4 3 3" xfId="9504"/>
    <cellStyle name="메모 2 4 3 3 2" xfId="12108"/>
    <cellStyle name="메모 2 4 3 3 3" xfId="5242"/>
    <cellStyle name="메모 2 4 3 3 4" xfId="7744"/>
    <cellStyle name="메모 2 4 3 3 5" xfId="14525"/>
    <cellStyle name="메모 2 4 3 3 6" xfId="15744"/>
    <cellStyle name="메모 2 4 3 3 7" xfId="16973"/>
    <cellStyle name="메모 2 4 3 3 8" xfId="20732"/>
    <cellStyle name="메모 2 4 3 4" xfId="8961"/>
    <cellStyle name="메모 2 4 3 4 2" xfId="11578"/>
    <cellStyle name="메모 2 4 3 4 3" xfId="8213"/>
    <cellStyle name="메모 2 4 3 4 4" xfId="6173"/>
    <cellStyle name="메모 2 4 3 4 5" xfId="5442"/>
    <cellStyle name="메모 2 4 3 4 6" xfId="10722"/>
    <cellStyle name="메모 2 4 3 4 7" xfId="10611"/>
    <cellStyle name="메모 2 4 3 5" xfId="9775"/>
    <cellStyle name="메모 2 4 3 5 2" xfId="12379"/>
    <cellStyle name="메모 2 4 3 5 3" xfId="13813"/>
    <cellStyle name="메모 2 4 3 5 4" xfId="15149"/>
    <cellStyle name="메모 2 4 3 5 5" xfId="16410"/>
    <cellStyle name="메모 2 4 3 5 6" xfId="17614"/>
    <cellStyle name="메모 2 4 3 5 7" xfId="18552"/>
    <cellStyle name="메모 2 4 3 6" xfId="9872"/>
    <cellStyle name="메모 2 4 3 6 2" xfId="12476"/>
    <cellStyle name="메모 2 4 3 6 3" xfId="13910"/>
    <cellStyle name="메모 2 4 3 6 4" xfId="15246"/>
    <cellStyle name="메모 2 4 3 6 5" xfId="16507"/>
    <cellStyle name="메모 2 4 3 6 6" xfId="17711"/>
    <cellStyle name="메모 2 4 3 6 7" xfId="18649"/>
    <cellStyle name="메모 2 4 3 7" xfId="10206"/>
    <cellStyle name="메모 2 4 3 7 2" xfId="12758"/>
    <cellStyle name="메모 2 4 3 7 3" xfId="14169"/>
    <cellStyle name="메모 2 4 3 7 4" xfId="15501"/>
    <cellStyle name="메모 2 4 3 7 5" xfId="16749"/>
    <cellStyle name="메모 2 4 3 7 6" xfId="17935"/>
    <cellStyle name="메모 2 4 3 7 7" xfId="18866"/>
    <cellStyle name="메모 2 4 3 8" xfId="11234"/>
    <cellStyle name="메모 2 4 3 8 2" xfId="13566"/>
    <cellStyle name="메모 2 4 3 8 3" xfId="14896"/>
    <cellStyle name="메모 2 4 3 8 4" xfId="16146"/>
    <cellStyle name="메모 2 4 3 8 5" xfId="17356"/>
    <cellStyle name="메모 2 4 3 8 6" xfId="18291"/>
    <cellStyle name="메모 2 4 3 8 7" xfId="19108"/>
    <cellStyle name="메모 2 4 3 9" xfId="13019"/>
    <cellStyle name="메모 2 4 4" xfId="9012"/>
    <cellStyle name="메모 2 4 4 2" xfId="11628"/>
    <cellStyle name="메모 2 4 4 3" xfId="7853"/>
    <cellStyle name="메모 2 4 4 4" xfId="12642"/>
    <cellStyle name="메모 2 4 4 5" xfId="14489"/>
    <cellStyle name="메모 2 4 4 6" xfId="15660"/>
    <cellStyle name="메모 2 4 4 7" xfId="17022"/>
    <cellStyle name="메모 2 4 4 8" xfId="20536"/>
    <cellStyle name="메모 2 4 5" xfId="9263"/>
    <cellStyle name="메모 2 4 5 2" xfId="11868"/>
    <cellStyle name="메모 2 4 5 3" xfId="7920"/>
    <cellStyle name="메모 2 4 5 4" xfId="11350"/>
    <cellStyle name="메모 2 4 5 5" xfId="5923"/>
    <cellStyle name="메모 2 4 5 6" xfId="15940"/>
    <cellStyle name="메모 2 4 5 7" xfId="6251"/>
    <cellStyle name="메모 2 4 5 8" xfId="20486"/>
    <cellStyle name="메모 2 4 6" xfId="9150"/>
    <cellStyle name="메모 2 4 6 2" xfId="11758"/>
    <cellStyle name="메모 2 4 6 3" xfId="7868"/>
    <cellStyle name="메모 2 4 6 4" xfId="4680"/>
    <cellStyle name="메모 2 4 6 5" xfId="8396"/>
    <cellStyle name="메모 2 4 6 6" xfId="13351"/>
    <cellStyle name="메모 2 4 6 7" xfId="5855"/>
    <cellStyle name="메모 2 4 7" xfId="6503"/>
    <cellStyle name="메모 2 4 7 2" xfId="7467"/>
    <cellStyle name="메모 2 4 7 3" xfId="4794"/>
    <cellStyle name="메모 2 4 7 4" xfId="4937"/>
    <cellStyle name="메모 2 4 7 5" xfId="7203"/>
    <cellStyle name="메모 2 4 7 6" xfId="13037"/>
    <cellStyle name="메모 2 4 7 7" xfId="14597"/>
    <cellStyle name="메모 2 4 8" xfId="8875"/>
    <cellStyle name="메모 2 4 8 2" xfId="11492"/>
    <cellStyle name="메모 2 4 8 3" xfId="7682"/>
    <cellStyle name="메모 2 4 8 4" xfId="12939"/>
    <cellStyle name="메모 2 4 8 5" xfId="12726"/>
    <cellStyle name="메모 2 4 8 6" xfId="16135"/>
    <cellStyle name="메모 2 4 8 7" xfId="7698"/>
    <cellStyle name="메모 2 4 9" xfId="10061"/>
    <cellStyle name="메모 2 4 9 2" xfId="12654"/>
    <cellStyle name="메모 2 4 9 3" xfId="14082"/>
    <cellStyle name="메모 2 4 9 4" xfId="15419"/>
    <cellStyle name="메모 2 4 9 5" xfId="16678"/>
    <cellStyle name="메모 2 4 9 6" xfId="17876"/>
    <cellStyle name="메모 2 4 9 7" xfId="18806"/>
    <cellStyle name="메모 2 5" xfId="10706"/>
    <cellStyle name="메모 2 5 2" xfId="13182"/>
    <cellStyle name="메모 2 5 3" xfId="14543"/>
    <cellStyle name="메모 2 5 4" xfId="15844"/>
    <cellStyle name="메모 2 5 5" xfId="17072"/>
    <cellStyle name="메모 2 5 6" xfId="18115"/>
    <cellStyle name="메모 2 5 7" xfId="18970"/>
    <cellStyle name="메모 2 5 8" xfId="20143"/>
    <cellStyle name="메모 2 6" xfId="10736"/>
    <cellStyle name="메모 2 6 2" xfId="13201"/>
    <cellStyle name="메모 2 6 3" xfId="14563"/>
    <cellStyle name="메모 2 6 4" xfId="15862"/>
    <cellStyle name="메모 2 6 5" xfId="17089"/>
    <cellStyle name="메모 2 6 6" xfId="18123"/>
    <cellStyle name="메모 2 6 7" xfId="18977"/>
    <cellStyle name="메모 2 6 8" xfId="20476"/>
    <cellStyle name="메모 2 7" xfId="11019"/>
    <cellStyle name="메모 2 7 2" xfId="13401"/>
    <cellStyle name="메모 2 7 3" xfId="14744"/>
    <cellStyle name="메모 2 7 4" xfId="16006"/>
    <cellStyle name="메모 2 7 5" xfId="17228"/>
    <cellStyle name="메모 2 7 6" xfId="18182"/>
    <cellStyle name="메모 2 7 7" xfId="18996"/>
    <cellStyle name="메모 2 8" xfId="19345"/>
    <cellStyle name="메모 2 9" xfId="20139"/>
    <cellStyle name="메모 20" xfId="1355"/>
    <cellStyle name="메모 21" xfId="1356"/>
    <cellStyle name="메모 22" xfId="1357"/>
    <cellStyle name="메모 23" xfId="1358"/>
    <cellStyle name="메모 24" xfId="1359"/>
    <cellStyle name="메모 25" xfId="1360"/>
    <cellStyle name="메모 26" xfId="1361"/>
    <cellStyle name="메모 27" xfId="1362"/>
    <cellStyle name="메모 28" xfId="1363"/>
    <cellStyle name="메모 29" xfId="1364"/>
    <cellStyle name="메모 3" xfId="1365"/>
    <cellStyle name="메모 3 2" xfId="1366"/>
    <cellStyle name="메모 3 3" xfId="19483"/>
    <cellStyle name="메모 30" xfId="1367"/>
    <cellStyle name="메모 31" xfId="3120"/>
    <cellStyle name="메모 31 2" xfId="10986"/>
    <cellStyle name="메모 31 3" xfId="13374"/>
    <cellStyle name="메모 31 4" xfId="14721"/>
    <cellStyle name="메모 31 5" xfId="15983"/>
    <cellStyle name="메모 31 6" xfId="17209"/>
    <cellStyle name="메모 31 7" xfId="18172"/>
    <cellStyle name="메모 31 8" xfId="18988"/>
    <cellStyle name="메모 32" xfId="3181"/>
    <cellStyle name="메모 4" xfId="1368"/>
    <cellStyle name="메모 5" xfId="1369"/>
    <cellStyle name="메모 6" xfId="1370"/>
    <cellStyle name="메모 7" xfId="1371"/>
    <cellStyle name="메모 8" xfId="1372"/>
    <cellStyle name="메모 9" xfId="1373"/>
    <cellStyle name="메시지" xfId="1374"/>
    <cellStyle name="메시지 2" xfId="10024"/>
    <cellStyle name="메시지 3" xfId="5565"/>
    <cellStyle name="문자열" xfId="3000"/>
    <cellStyle name="믅됞 [0.00]_GE 3 MINIMUM" xfId="4069"/>
    <cellStyle name="믅됞_GE 3 MINIMUM" xfId="4070"/>
    <cellStyle name="바이알" xfId="4071"/>
    <cellStyle name="백ᵤ " xfId="4072"/>
    <cellStyle name="백분율" xfId="1375" builtinId="5"/>
    <cellStyle name="백분율 [0]" xfId="4073"/>
    <cellStyle name="백분율 [2]" xfId="4074"/>
    <cellStyle name="백분율 10" xfId="4075"/>
    <cellStyle name="백분율 100" xfId="10501"/>
    <cellStyle name="백분율 101" xfId="10705"/>
    <cellStyle name="백분율 102" xfId="10420"/>
    <cellStyle name="백분율 103" xfId="10712"/>
    <cellStyle name="백분율 104" xfId="10572"/>
    <cellStyle name="백분율 105" xfId="10711"/>
    <cellStyle name="백분율 106" xfId="10676"/>
    <cellStyle name="백분율 107" xfId="10911"/>
    <cellStyle name="백분율 108" xfId="10734"/>
    <cellStyle name="백분율 109" xfId="10912"/>
    <cellStyle name="백분율 11" xfId="4582"/>
    <cellStyle name="백분율 110" xfId="10737"/>
    <cellStyle name="백분율 111" xfId="10913"/>
    <cellStyle name="백분율 112" xfId="10738"/>
    <cellStyle name="백분율 113" xfId="10914"/>
    <cellStyle name="백분율 114" xfId="10735"/>
    <cellStyle name="백분율 115" xfId="10915"/>
    <cellStyle name="백분율 116" xfId="10744"/>
    <cellStyle name="백분율 117" xfId="10892"/>
    <cellStyle name="백분율 118" xfId="10751"/>
    <cellStyle name="백분율 119" xfId="10887"/>
    <cellStyle name="백분율 12" xfId="5611"/>
    <cellStyle name="백분율 120" xfId="10752"/>
    <cellStyle name="백분율 121" xfId="10766"/>
    <cellStyle name="백분율 122" xfId="10798"/>
    <cellStyle name="백분율 123" xfId="10929"/>
    <cellStyle name="백분율 124" xfId="11020"/>
    <cellStyle name="백분율 125" xfId="10994"/>
    <cellStyle name="백분율 126" xfId="11035"/>
    <cellStyle name="백분율 127" xfId="11033"/>
    <cellStyle name="백분율 128" xfId="11034"/>
    <cellStyle name="백분율 129" xfId="11078"/>
    <cellStyle name="백분율 13" xfId="5040"/>
    <cellStyle name="백분율 130" xfId="5152"/>
    <cellStyle name="백분율 131" xfId="8444"/>
    <cellStyle name="백분율 132" xfId="5066"/>
    <cellStyle name="백분율 133" xfId="4993"/>
    <cellStyle name="백분율 134" xfId="8574"/>
    <cellStyle name="백분율 135" xfId="4770"/>
    <cellStyle name="백분율 136" xfId="6342"/>
    <cellStyle name="백분율 137" xfId="18848"/>
    <cellStyle name="백분율 138" xfId="15854"/>
    <cellStyle name="백분율 139" xfId="13313"/>
    <cellStyle name="백분율 14" xfId="1376"/>
    <cellStyle name="백분율 14 2" xfId="1377"/>
    <cellStyle name="백분율 14 3" xfId="1378"/>
    <cellStyle name="백분율 14 4" xfId="1379"/>
    <cellStyle name="백분율 140" xfId="15906"/>
    <cellStyle name="백분율 141" xfId="18103"/>
    <cellStyle name="백분율 142" xfId="6961"/>
    <cellStyle name="백분율 143" xfId="16875"/>
    <cellStyle name="백분율 144" xfId="18162"/>
    <cellStyle name="백분율 145" xfId="5271"/>
    <cellStyle name="백분율 146" xfId="14745"/>
    <cellStyle name="백분율 147" xfId="19214"/>
    <cellStyle name="백분율 148" xfId="19194"/>
    <cellStyle name="백분율 149" xfId="19305"/>
    <cellStyle name="백분율 15" xfId="1380"/>
    <cellStyle name="백분율 150" xfId="19241"/>
    <cellStyle name="백분율 151" xfId="19261"/>
    <cellStyle name="백분율 152" xfId="19277"/>
    <cellStyle name="백분율 153" xfId="19236"/>
    <cellStyle name="백분율 154" xfId="19272"/>
    <cellStyle name="백분율 155" xfId="19227"/>
    <cellStyle name="백분율 156" xfId="19308"/>
    <cellStyle name="백분율 157" xfId="19239"/>
    <cellStyle name="백분율 158" xfId="19332"/>
    <cellStyle name="백분율 159" xfId="19322"/>
    <cellStyle name="백분율 16" xfId="1381"/>
    <cellStyle name="백분율 16 2" xfId="1382"/>
    <cellStyle name="백분율 16 3" xfId="1383"/>
    <cellStyle name="백분율 16 4" xfId="1384"/>
    <cellStyle name="백분율 16 5" xfId="1385"/>
    <cellStyle name="백분율 16 6" xfId="1386"/>
    <cellStyle name="백분율 16 7" xfId="1387"/>
    <cellStyle name="백분율 16 8" xfId="1388"/>
    <cellStyle name="백분율 16 9" xfId="1389"/>
    <cellStyle name="백분율 160" xfId="19348"/>
    <cellStyle name="백분율 161" xfId="19336"/>
    <cellStyle name="백분율 162" xfId="19344"/>
    <cellStyle name="백분율 163" xfId="19335"/>
    <cellStyle name="백분율 164" xfId="19346"/>
    <cellStyle name="백분율 165" xfId="19338"/>
    <cellStyle name="백분율 166" xfId="19347"/>
    <cellStyle name="백분율 167" xfId="19337"/>
    <cellStyle name="백분율 168" xfId="19349"/>
    <cellStyle name="백분율 169" xfId="19339"/>
    <cellStyle name="백분율 17" xfId="1390"/>
    <cellStyle name="백분율 170" xfId="19658"/>
    <cellStyle name="백분율 171" xfId="19426"/>
    <cellStyle name="백분율 172" xfId="19649"/>
    <cellStyle name="백분율 173" xfId="19386"/>
    <cellStyle name="백분율 174" xfId="19671"/>
    <cellStyle name="백분율 175" xfId="19391"/>
    <cellStyle name="백분율 176" xfId="19712"/>
    <cellStyle name="백분율 177" xfId="19665"/>
    <cellStyle name="백분율 178" xfId="19630"/>
    <cellStyle name="백분율 179" xfId="19629"/>
    <cellStyle name="백분율 18" xfId="5372"/>
    <cellStyle name="백분율 180" xfId="19430"/>
    <cellStyle name="백분율 181" xfId="19805"/>
    <cellStyle name="백분율 182" xfId="19472"/>
    <cellStyle name="백분율 183" xfId="19381"/>
    <cellStyle name="백분율 184" xfId="19524"/>
    <cellStyle name="백분율 185" xfId="19823"/>
    <cellStyle name="백분율 186" xfId="19688"/>
    <cellStyle name="백분율 187" xfId="19798"/>
    <cellStyle name="백분율 188" xfId="19992"/>
    <cellStyle name="백분율 189" xfId="19667"/>
    <cellStyle name="백분율 19" xfId="4640"/>
    <cellStyle name="백분율 190" xfId="19388"/>
    <cellStyle name="백분율 191" xfId="19920"/>
    <cellStyle name="백분율 192" xfId="19725"/>
    <cellStyle name="백분율 193" xfId="19803"/>
    <cellStyle name="백분율 194" xfId="19727"/>
    <cellStyle name="백분율 195" xfId="19908"/>
    <cellStyle name="백분율 196" xfId="19932"/>
    <cellStyle name="백분율 197" xfId="20019"/>
    <cellStyle name="백분율 198" xfId="20005"/>
    <cellStyle name="백분율 199" xfId="19410"/>
    <cellStyle name="백분율 2" xfId="1391"/>
    <cellStyle name="백분율 2 10" xfId="1392"/>
    <cellStyle name="백분율 2 11" xfId="1393"/>
    <cellStyle name="백분율 2 12" xfId="1394"/>
    <cellStyle name="백분율 2 13" xfId="4076"/>
    <cellStyle name="백분율 2 13 2" xfId="7540"/>
    <cellStyle name="백분율 2 14" xfId="8254"/>
    <cellStyle name="백분율 2 15" xfId="19871"/>
    <cellStyle name="백분율 2 2" xfId="1395"/>
    <cellStyle name="백분율 2 2 2" xfId="4078"/>
    <cellStyle name="백분율 2 2 3" xfId="4077"/>
    <cellStyle name="백분율 2 3" xfId="1396"/>
    <cellStyle name="백분율 2 4" xfId="1397"/>
    <cellStyle name="백분율 2 5" xfId="1398"/>
    <cellStyle name="백분율 2 6" xfId="1399"/>
    <cellStyle name="백분율 2 7" xfId="1400"/>
    <cellStyle name="백분율 2 8" xfId="1401"/>
    <cellStyle name="백분율 2 9" xfId="1402"/>
    <cellStyle name="백분율 20" xfId="5492"/>
    <cellStyle name="백분율 200" xfId="19726"/>
    <cellStyle name="백분율 201" xfId="20224"/>
    <cellStyle name="백분율 202" xfId="20187"/>
    <cellStyle name="백분율 203" xfId="20159"/>
    <cellStyle name="백분율 204" xfId="20186"/>
    <cellStyle name="백분율 205" xfId="20132"/>
    <cellStyle name="백분율 206" xfId="20219"/>
    <cellStyle name="백분율 207" xfId="20216"/>
    <cellStyle name="백분율 208" xfId="20232"/>
    <cellStyle name="백분율 209" xfId="20125"/>
    <cellStyle name="백분율 21" xfId="5672"/>
    <cellStyle name="백분율 210" xfId="19650"/>
    <cellStyle name="백분율 211" xfId="20234"/>
    <cellStyle name="백분율 212" xfId="20233"/>
    <cellStyle name="백분율 213" xfId="20772"/>
    <cellStyle name="백분율 214" xfId="20773"/>
    <cellStyle name="백분율 215" xfId="20775"/>
    <cellStyle name="백분율 216" xfId="20774"/>
    <cellStyle name="백분율 217" xfId="20776"/>
    <cellStyle name="백분율 22" xfId="8557"/>
    <cellStyle name="백분율 23" xfId="8576"/>
    <cellStyle name="백분율 24" xfId="8661"/>
    <cellStyle name="백분율 25" xfId="8631"/>
    <cellStyle name="백분율 26" xfId="8660"/>
    <cellStyle name="백분율 27" xfId="8632"/>
    <cellStyle name="백분율 28" xfId="8659"/>
    <cellStyle name="백분율 29" xfId="8666"/>
    <cellStyle name="백분율 3" xfId="3001"/>
    <cellStyle name="백분율 3 2" xfId="4080"/>
    <cellStyle name="백분율 3 3" xfId="4079"/>
    <cellStyle name="백분율 3 4" xfId="6778"/>
    <cellStyle name="백분율 30" xfId="8610"/>
    <cellStyle name="백분율 31" xfId="8608"/>
    <cellStyle name="백분율 32" xfId="8629"/>
    <cellStyle name="백분율 33" xfId="8628"/>
    <cellStyle name="백분율 34" xfId="8609"/>
    <cellStyle name="백분율 35" xfId="8691"/>
    <cellStyle name="백분율 36" xfId="8750"/>
    <cellStyle name="백분율 37" xfId="8753"/>
    <cellStyle name="백분율 38" xfId="8756"/>
    <cellStyle name="백분율 39" xfId="8754"/>
    <cellStyle name="백분율 4" xfId="3088"/>
    <cellStyle name="백분율 4 2" xfId="4082"/>
    <cellStyle name="백분율 4 3" xfId="4081"/>
    <cellStyle name="백분율 4 4" xfId="6780"/>
    <cellStyle name="백분율 40" xfId="8758"/>
    <cellStyle name="백분율 40 2" xfId="20468"/>
    <cellStyle name="백분율 41" xfId="8755"/>
    <cellStyle name="백분율 41 2" xfId="20693"/>
    <cellStyle name="백분율 42" xfId="8759"/>
    <cellStyle name="백분율 43" xfId="8785"/>
    <cellStyle name="백분율 44" xfId="6593"/>
    <cellStyle name="백분율 45" xfId="6614"/>
    <cellStyle name="백분율 46" xfId="6599"/>
    <cellStyle name="백분율 47" xfId="9095"/>
    <cellStyle name="백분율 48" xfId="6472"/>
    <cellStyle name="백분율 49" xfId="6615"/>
    <cellStyle name="백분율 5" xfId="4083"/>
    <cellStyle name="백분율 5 2" xfId="8258"/>
    <cellStyle name="백분율 5 3" xfId="7539"/>
    <cellStyle name="백분율 50" xfId="9197"/>
    <cellStyle name="백분율 51" xfId="6477"/>
    <cellStyle name="백분율 52" xfId="9113"/>
    <cellStyle name="백분율 53" xfId="1403"/>
    <cellStyle name="백분율 54" xfId="6577"/>
    <cellStyle name="백분율 55" xfId="1404"/>
    <cellStyle name="백분율 56" xfId="6612"/>
    <cellStyle name="백분율 57" xfId="9217"/>
    <cellStyle name="백분율 58" xfId="6474"/>
    <cellStyle name="백분율 59" xfId="6658"/>
    <cellStyle name="백분율 6" xfId="4084"/>
    <cellStyle name="백분율 60" xfId="9126"/>
    <cellStyle name="백분율 61" xfId="6636"/>
    <cellStyle name="백분율 62" xfId="3177"/>
    <cellStyle name="백분율 63" xfId="9402"/>
    <cellStyle name="백분율 64" xfId="6613"/>
    <cellStyle name="백분율 65" xfId="6564"/>
    <cellStyle name="백분율 66" xfId="6670"/>
    <cellStyle name="백분율 67" xfId="9195"/>
    <cellStyle name="백분율 68" xfId="9077"/>
    <cellStyle name="백분율 69" xfId="8985"/>
    <cellStyle name="백분율 7" xfId="4085"/>
    <cellStyle name="백분율 70" xfId="6541"/>
    <cellStyle name="백분율 71" xfId="6679"/>
    <cellStyle name="백분율 72" xfId="9102"/>
    <cellStyle name="백분율 73" xfId="6738"/>
    <cellStyle name="백분율 74" xfId="6742"/>
    <cellStyle name="백분율 75" xfId="8855"/>
    <cellStyle name="백분율 76" xfId="9049"/>
    <cellStyle name="백분율 77" xfId="9132"/>
    <cellStyle name="백분율 78" xfId="8873"/>
    <cellStyle name="백분율 79" xfId="9066"/>
    <cellStyle name="백분율 8" xfId="4086"/>
    <cellStyle name="백분율 80" xfId="10025"/>
    <cellStyle name="백분율 81" xfId="10022"/>
    <cellStyle name="백분율 82" xfId="10023"/>
    <cellStyle name="백분율 83" xfId="10546"/>
    <cellStyle name="백분율 84" xfId="10327"/>
    <cellStyle name="백분율 85" xfId="10332"/>
    <cellStyle name="백분율 86" xfId="10614"/>
    <cellStyle name="백분율 87" xfId="10579"/>
    <cellStyle name="백분율 88" xfId="10674"/>
    <cellStyle name="백분율 89" xfId="10419"/>
    <cellStyle name="백분율 9" xfId="4087"/>
    <cellStyle name="백분율 90" xfId="10380"/>
    <cellStyle name="백분율 91" xfId="10447"/>
    <cellStyle name="백분율 92" xfId="10362"/>
    <cellStyle name="백분율 93" xfId="10366"/>
    <cellStyle name="백분율 94" xfId="10584"/>
    <cellStyle name="백분율 95" xfId="10673"/>
    <cellStyle name="백분율 96" xfId="10646"/>
    <cellStyle name="백분율 97" xfId="10638"/>
    <cellStyle name="백분율 98" xfId="10393"/>
    <cellStyle name="백분율 99" xfId="10707"/>
    <cellStyle name="보고서" xfId="1405"/>
    <cellStyle name="보고서 2" xfId="1406"/>
    <cellStyle name="보고서 2 2" xfId="20355"/>
    <cellStyle name="보고서 3" xfId="1407"/>
    <cellStyle name="보고서 3 2" xfId="20354"/>
    <cellStyle name="보고서 4" xfId="1408"/>
    <cellStyle name="보고서 4 2" xfId="20389"/>
    <cellStyle name="보고서 5" xfId="1409"/>
    <cellStyle name="보고서 5 2" xfId="20353"/>
    <cellStyle name="보고서 6" xfId="1410"/>
    <cellStyle name="보고서 6 2" xfId="20352"/>
    <cellStyle name="보고서 7" xfId="1411"/>
    <cellStyle name="보고서 7 2" xfId="20351"/>
    <cellStyle name="보고서 8" xfId="20356"/>
    <cellStyle name="보고서 제목" xfId="4088"/>
    <cellStyle name="보고서_ 우리F&amp;I 연결정산표 검토의 워크시트" xfId="4089"/>
    <cellStyle name="보통" xfId="3143" builtinId="28" customBuiltin="1"/>
    <cellStyle name="보통 10" xfId="1412"/>
    <cellStyle name="보통 11" xfId="1413"/>
    <cellStyle name="보통 12" xfId="1414"/>
    <cellStyle name="보통 13" xfId="1415"/>
    <cellStyle name="보통 14" xfId="1416"/>
    <cellStyle name="보통 15" xfId="1417"/>
    <cellStyle name="보통 16" xfId="1418"/>
    <cellStyle name="보통 17" xfId="1419"/>
    <cellStyle name="보통 18" xfId="1420"/>
    <cellStyle name="보통 19" xfId="1421"/>
    <cellStyle name="보통 2" xfId="1422"/>
    <cellStyle name="보통 2 2" xfId="7541"/>
    <cellStyle name="보통 20" xfId="1423"/>
    <cellStyle name="보통 21" xfId="1424"/>
    <cellStyle name="보통 22" xfId="1425"/>
    <cellStyle name="보통 23" xfId="1426"/>
    <cellStyle name="보통 24" xfId="1427"/>
    <cellStyle name="보통 25" xfId="1428"/>
    <cellStyle name="보통 26" xfId="1429"/>
    <cellStyle name="보통 27" xfId="1430"/>
    <cellStyle name="보통 28" xfId="1431"/>
    <cellStyle name="보통 29" xfId="1432"/>
    <cellStyle name="보통 3" xfId="1433"/>
    <cellStyle name="보통 30" xfId="1434"/>
    <cellStyle name="보통 31" xfId="1435"/>
    <cellStyle name="보통 32" xfId="3121"/>
    <cellStyle name="보통 4" xfId="1436"/>
    <cellStyle name="보통 5" xfId="1437"/>
    <cellStyle name="보통 6" xfId="1438"/>
    <cellStyle name="보통 7" xfId="1439"/>
    <cellStyle name="보통 8" xfId="1440"/>
    <cellStyle name="보통 9" xfId="1441"/>
    <cellStyle name="뷭?" xfId="4090"/>
    <cellStyle name="븏?_bookship" xfId="1442"/>
    <cellStyle name="사용자" xfId="1443"/>
    <cellStyle name="사용자 2" xfId="4538"/>
    <cellStyle name="사용자 3" xfId="3329"/>
    <cellStyle name="삼일-금지" xfId="4091"/>
    <cellStyle name="삼일-금지 2" xfId="20410"/>
    <cellStyle name="삼일-입력" xfId="4092"/>
    <cellStyle name="삼일-입력 2" xfId="20409"/>
    <cellStyle name="常规_01_pol" xfId="4093"/>
    <cellStyle name="새귑[0]_롤痰삠悧 " xfId="1444"/>
    <cellStyle name="새귑_롤痰삠悧" xfId="4094"/>
    <cellStyle name="선택영역의 가운데로" xfId="4095"/>
    <cellStyle name="선택영역의 가운데로 10" xfId="9176"/>
    <cellStyle name="선택영역의 가운데로 10 2" xfId="11784"/>
    <cellStyle name="선택영역의 가운데로 10 3" xfId="8473"/>
    <cellStyle name="선택영역의 가운데로 10 4" xfId="7232"/>
    <cellStyle name="선택영역의 가운데로 10 5" xfId="11367"/>
    <cellStyle name="선택영역의 가운데로 10 6" xfId="15990"/>
    <cellStyle name="선택영역의 가운데로 10 7" xfId="15443"/>
    <cellStyle name="선택영역의 가운데로 11" xfId="6483"/>
    <cellStyle name="선택영역의 가운데로 11 2" xfId="7485"/>
    <cellStyle name="선택영역의 가운데로 11 3" xfId="6665"/>
    <cellStyle name="선택영역의 가운데로 11 4" xfId="6274"/>
    <cellStyle name="선택영역의 가운데로 11 5" xfId="7765"/>
    <cellStyle name="선택영역의 가운데로 11 6" xfId="12626"/>
    <cellStyle name="선택영역의 가운데로 11 7" xfId="14454"/>
    <cellStyle name="선택영역의 가운데로 12" xfId="9204"/>
    <cellStyle name="선택영역의 가운데로 12 2" xfId="11810"/>
    <cellStyle name="선택영역의 가운데로 12 3" xfId="7896"/>
    <cellStyle name="선택영역의 가운데로 12 4" xfId="12965"/>
    <cellStyle name="선택영역의 가운데로 12 5" xfId="14472"/>
    <cellStyle name="선택영역의 가운데로 12 6" xfId="15721"/>
    <cellStyle name="선택영역의 가운데로 12 7" xfId="16880"/>
    <cellStyle name="선택영역의 가운데로 13" xfId="6777"/>
    <cellStyle name="선택영역의 가운데로 13 2" xfId="7251"/>
    <cellStyle name="선택영역의 가운데로 13 3" xfId="7753"/>
    <cellStyle name="선택영역의 가운데로 13 4" xfId="14433"/>
    <cellStyle name="선택영역의 가운데로 13 5" xfId="7504"/>
    <cellStyle name="선택영역의 가운데로 13 6" xfId="16932"/>
    <cellStyle name="선택영역의 가운데로 13 7" xfId="12929"/>
    <cellStyle name="선택영역의 가운데로 14" xfId="6659"/>
    <cellStyle name="선택영역의 가운데로 14 2" xfId="7343"/>
    <cellStyle name="선택영역의 가운데로 14 3" xfId="6074"/>
    <cellStyle name="선택영역의 가운데로 14 4" xfId="11433"/>
    <cellStyle name="선택영역의 가운데로 14 5" xfId="15947"/>
    <cellStyle name="선택영역의 가운데로 14 6" xfId="17177"/>
    <cellStyle name="선택영역의 가운데로 14 7" xfId="18160"/>
    <cellStyle name="선택영역의 가운데로 15" xfId="9252"/>
    <cellStyle name="선택영역의 가운데로 15 2" xfId="11857"/>
    <cellStyle name="선택영역의 가운데로 15 3" xfId="7944"/>
    <cellStyle name="선택영역의 가운데로 15 4" xfId="7742"/>
    <cellStyle name="선택영역의 가운데로 15 5" xfId="8318"/>
    <cellStyle name="선택영역의 가운데로 15 6" xfId="15908"/>
    <cellStyle name="선택영역의 가운데로 15 7" xfId="17158"/>
    <cellStyle name="선택영역의 가운데로 16" xfId="9469"/>
    <cellStyle name="선택영역의 가운데로 16 2" xfId="12073"/>
    <cellStyle name="선택영역의 가운데로 16 3" xfId="5518"/>
    <cellStyle name="선택영역의 가운데로 16 4" xfId="7566"/>
    <cellStyle name="선택영역의 가운데로 16 5" xfId="6237"/>
    <cellStyle name="선택영역의 가운데로 16 6" xfId="15884"/>
    <cellStyle name="선택영역의 가운데로 16 7" xfId="15996"/>
    <cellStyle name="선택영역의 가운데로 17" xfId="8969"/>
    <cellStyle name="선택영역의 가운데로 17 2" xfId="11586"/>
    <cellStyle name="선택영역의 가운데로 17 3" xfId="8220"/>
    <cellStyle name="선택영역의 가운데로 17 4" xfId="13389"/>
    <cellStyle name="선택영역의 가운데로 17 5" xfId="14731"/>
    <cellStyle name="선택영역의 가운데로 17 6" xfId="7763"/>
    <cellStyle name="선택영역의 가운데로 17 7" xfId="10976"/>
    <cellStyle name="선택영역의 가운데로 18" xfId="9031"/>
    <cellStyle name="선택영역의 가운데로 18 2" xfId="11647"/>
    <cellStyle name="선택영역의 가운데로 18 3" xfId="5824"/>
    <cellStyle name="선택영역의 가운데로 18 4" xfId="11368"/>
    <cellStyle name="선택영역의 가운데로 18 5" xfId="14689"/>
    <cellStyle name="선택영역의 가운데로 18 6" xfId="15939"/>
    <cellStyle name="선택영역의 가운데로 18 7" xfId="17201"/>
    <cellStyle name="선택영역의 가운데로 19" xfId="6656"/>
    <cellStyle name="선택영역의 가운데로 19 2" xfId="7345"/>
    <cellStyle name="선택영역의 가운데로 19 3" xfId="7694"/>
    <cellStyle name="선택영역의 가운데로 19 4" xfId="6264"/>
    <cellStyle name="선택영역의 가운데로 19 5" xfId="15883"/>
    <cellStyle name="선택영역의 가운데로 19 6" xfId="8134"/>
    <cellStyle name="선택영역의 가운데로 19 7" xfId="18136"/>
    <cellStyle name="선택영역의 가운데로 2" xfId="8717"/>
    <cellStyle name="선택영역의 가운데로 2 10" xfId="6695"/>
    <cellStyle name="선택영역의 가운데로 2 10 2" xfId="6883"/>
    <cellStyle name="선택영역의 가운데로 2 10 3" xfId="13190"/>
    <cellStyle name="선택영역의 가운데로 2 10 4" xfId="14640"/>
    <cellStyle name="선택영역의 가운데로 2 10 5" xfId="15889"/>
    <cellStyle name="선택영역의 가운데로 2 10 6" xfId="14131"/>
    <cellStyle name="선택영역의 가운데로 2 10 7" xfId="18140"/>
    <cellStyle name="선택영역의 가운데로 2 11" xfId="6682"/>
    <cellStyle name="선택영역의 가운데로 2 11 2" xfId="7333"/>
    <cellStyle name="선택영역의 가운데로 2 11 3" xfId="13234"/>
    <cellStyle name="선택영역의 가운데로 2 11 4" xfId="14555"/>
    <cellStyle name="선택영역의 가운데로 2 11 5" xfId="15909"/>
    <cellStyle name="선택영역의 가운데로 2 11 6" xfId="17116"/>
    <cellStyle name="선택영역의 가운데로 2 11 7" xfId="18148"/>
    <cellStyle name="선택영역의 가운데로 2 12" xfId="9025"/>
    <cellStyle name="선택영역의 가운데로 2 12 2" xfId="11641"/>
    <cellStyle name="선택영역의 가운데로 2 12 3" xfId="5961"/>
    <cellStyle name="선택영역의 가운데로 2 12 4" xfId="13029"/>
    <cellStyle name="선택영역의 가운데로 2 12 5" xfId="14621"/>
    <cellStyle name="선택영역의 가운데로 2 12 6" xfId="15922"/>
    <cellStyle name="선택영역의 가운데로 2 12 7" xfId="17122"/>
    <cellStyle name="선택영역의 가운데로 2 13" xfId="6750"/>
    <cellStyle name="선택영역의 가운데로 2 13 2" xfId="7274"/>
    <cellStyle name="선택영역의 가운데로 2 13 3" xfId="13162"/>
    <cellStyle name="선택영역의 가운데로 2 13 4" xfId="14405"/>
    <cellStyle name="선택영역의 가운데로 2 13 5" xfId="15695"/>
    <cellStyle name="선택영역의 가운데로 2 13 6" xfId="16867"/>
    <cellStyle name="선택영역의 가운데로 2 13 7" xfId="18056"/>
    <cellStyle name="선택영역의 가운데로 2 14" xfId="6523"/>
    <cellStyle name="선택영역의 가운데로 2 14 2" xfId="4828"/>
    <cellStyle name="선택영역의 가운데로 2 14 3" xfId="5041"/>
    <cellStyle name="선택영역의 가운데로 2 14 4" xfId="5779"/>
    <cellStyle name="선택영역의 가운데로 2 14 5" xfId="15392"/>
    <cellStyle name="선택영역의 가운데로 2 14 6" xfId="12914"/>
    <cellStyle name="선택영역의 가운데로 2 14 7" xfId="17857"/>
    <cellStyle name="선택영역의 가운데로 2 15" xfId="9118"/>
    <cellStyle name="선택영역의 가운데로 2 15 2" xfId="11728"/>
    <cellStyle name="선택영역의 가운데로 2 15 3" xfId="7644"/>
    <cellStyle name="선택영역의 가운데로 2 15 4" xfId="8527"/>
    <cellStyle name="선택영역의 가운데로 2 15 5" xfId="5704"/>
    <cellStyle name="선택영역의 가운데로 2 15 6" xfId="5516"/>
    <cellStyle name="선택영역의 가운데로 2 15 7" xfId="5900"/>
    <cellStyle name="선택영역의 가운데로 2 16" xfId="6677"/>
    <cellStyle name="선택영역의 가운데로 2 16 2" xfId="4948"/>
    <cellStyle name="선택영역의 가운데로 2 16 3" xfId="13211"/>
    <cellStyle name="선택영역의 가운데로 2 16 4" xfId="14672"/>
    <cellStyle name="선택영역의 가운데로 2 16 5" xfId="15850"/>
    <cellStyle name="선택영역의 가운데로 2 16 6" xfId="17174"/>
    <cellStyle name="선택영역의 가운데로 2 16 7" xfId="18119"/>
    <cellStyle name="선택영역의 가운데로 2 17" xfId="9046"/>
    <cellStyle name="선택영역의 가운데로 2 17 2" xfId="11662"/>
    <cellStyle name="선택영역의 가운데로 2 17 3" xfId="6016"/>
    <cellStyle name="선택영역의 가운데로 2 17 4" xfId="11348"/>
    <cellStyle name="선택영역의 가운데로 2 17 5" xfId="8377"/>
    <cellStyle name="선택영역의 가운데로 2 17 6" xfId="15860"/>
    <cellStyle name="선택영역의 가운데로 2 17 7" xfId="17085"/>
    <cellStyle name="선택영역의 가운데로 2 18" xfId="9594"/>
    <cellStyle name="선택영역의 가운데로 2 18 2" xfId="12198"/>
    <cellStyle name="선택영역의 가운데로 2 18 3" xfId="7073"/>
    <cellStyle name="선택영역의 가운데로 2 18 4" xfId="10470"/>
    <cellStyle name="선택영역의 가운데로 2 18 5" xfId="14143"/>
    <cellStyle name="선택영역의 가운데로 2 18 6" xfId="15974"/>
    <cellStyle name="선택영역의 가운데로 2 18 7" xfId="6387"/>
    <cellStyle name="선택영역의 가운데로 2 19" xfId="9186"/>
    <cellStyle name="선택영역의 가운데로 2 19 2" xfId="11794"/>
    <cellStyle name="선택영역의 가운데로 2 19 3" xfId="8476"/>
    <cellStyle name="선택영역의 가운데로 2 19 4" xfId="11423"/>
    <cellStyle name="선택영역의 가운데로 2 19 5" xfId="5921"/>
    <cellStyle name="선택영역의 가운데로 2 19 6" xfId="5971"/>
    <cellStyle name="선택영역의 가운데로 2 19 7" xfId="5447"/>
    <cellStyle name="선택영역의 가운데로 2 2" xfId="9294"/>
    <cellStyle name="선택영역의 가운데로 2 2 2" xfId="11899"/>
    <cellStyle name="선택영역의 가운데로 2 2 2 2" xfId="20661"/>
    <cellStyle name="선택영역의 가운데로 2 2 3" xfId="6931"/>
    <cellStyle name="선택영역의 가운데로 2 2 3 2" xfId="20738"/>
    <cellStyle name="선택영역의 가운데로 2 2 4" xfId="12866"/>
    <cellStyle name="선택영역의 가운데로 2 2 5" xfId="14279"/>
    <cellStyle name="선택영역의 가운데로 2 2 6" xfId="15712"/>
    <cellStyle name="선택영역의 가운데로 2 2 7" xfId="16960"/>
    <cellStyle name="선택영역의 가운데로 2 2 8" xfId="20405"/>
    <cellStyle name="선택영역의 가운데로 2 20" xfId="9032"/>
    <cellStyle name="선택영역의 가운데로 2 20 2" xfId="11648"/>
    <cellStyle name="선택영역의 가운데로 2 20 3" xfId="7677"/>
    <cellStyle name="선택영역의 가운데로 2 20 4" xfId="10506"/>
    <cellStyle name="선택영역의 가운데로 2 20 5" xfId="10970"/>
    <cellStyle name="선택영역의 가운데로 2 20 6" xfId="16137"/>
    <cellStyle name="선택영역의 가운데로 2 20 7" xfId="3334"/>
    <cellStyle name="선택영역의 가운데로 2 21" xfId="9108"/>
    <cellStyle name="선택영역의 가운데로 2 21 2" xfId="11719"/>
    <cellStyle name="선택영역의 가운데로 2 21 3" xfId="4698"/>
    <cellStyle name="선택영역의 가운데로 2 21 4" xfId="8286"/>
    <cellStyle name="선택영역의 가운데로 2 21 5" xfId="5849"/>
    <cellStyle name="선택영역의 가운데로 2 21 6" xfId="5416"/>
    <cellStyle name="선택영역의 가운데로 2 21 7" xfId="6349"/>
    <cellStyle name="선택영역의 가운데로 2 22" xfId="6610"/>
    <cellStyle name="선택영역의 가운데로 2 22 2" xfId="5158"/>
    <cellStyle name="선택영역의 가운데로 2 22 3" xfId="6056"/>
    <cellStyle name="선택영역의 가운데로 2 22 4" xfId="8493"/>
    <cellStyle name="선택영역의 가운데로 2 22 5" xfId="4953"/>
    <cellStyle name="선택영역의 가운데로 2 22 6" xfId="6810"/>
    <cellStyle name="선택영역의 가운데로 2 22 7" xfId="5090"/>
    <cellStyle name="선택영역의 가운데로 2 23" xfId="8874"/>
    <cellStyle name="선택영역의 가운데로 2 23 2" xfId="11491"/>
    <cellStyle name="선택영역의 가운데로 2 23 3" xfId="5547"/>
    <cellStyle name="선택영역의 가운데로 2 23 4" xfId="8649"/>
    <cellStyle name="선택영역의 가운데로 2 23 5" xfId="5321"/>
    <cellStyle name="선택영역의 가운데로 2 23 6" xfId="15490"/>
    <cellStyle name="선택영역의 가운데로 2 23 7" xfId="7697"/>
    <cellStyle name="선택영역의 가운데로 2 24" xfId="6743"/>
    <cellStyle name="선택영역의 가운데로 2 24 2" xfId="7281"/>
    <cellStyle name="선택영역의 가운데로 2 24 3" xfId="12986"/>
    <cellStyle name="선택영역의 가운데로 2 24 4" xfId="14364"/>
    <cellStyle name="선택영역의 가운데로 2 24 5" xfId="15688"/>
    <cellStyle name="선택영역의 가운데로 2 24 6" xfId="17003"/>
    <cellStyle name="선택영역의 가운데로 2 24 7" xfId="18053"/>
    <cellStyle name="선택영역의 가운데로 2 25" xfId="9334"/>
    <cellStyle name="선택영역의 가운데로 2 25 2" xfId="11939"/>
    <cellStyle name="선택영역의 가운데로 2 25 3" xfId="8230"/>
    <cellStyle name="선택영역의 가운데로 2 25 4" xfId="13505"/>
    <cellStyle name="선택영역의 가운데로 2 25 5" xfId="8080"/>
    <cellStyle name="선택영역의 가운데로 2 25 6" xfId="6800"/>
    <cellStyle name="선택영역의 가운데로 2 25 7" xfId="10577"/>
    <cellStyle name="선택영역의 가운데로 2 26" xfId="9033"/>
    <cellStyle name="선택영역의 가운데로 2 26 2" xfId="11649"/>
    <cellStyle name="선택영역의 가운데로 2 26 3" xfId="6407"/>
    <cellStyle name="선택영역의 가운데로 2 26 4" xfId="12890"/>
    <cellStyle name="선택영역의 가운데로 2 26 5" xfId="6798"/>
    <cellStyle name="선택영역의 가운데로 2 26 6" xfId="15626"/>
    <cellStyle name="선택영역의 가운데로 2 26 7" xfId="10461"/>
    <cellStyle name="선택영역의 가운데로 2 27" xfId="8903"/>
    <cellStyle name="선택영역의 가운데로 2 27 2" xfId="11520"/>
    <cellStyle name="선택영역의 가운데로 2 27 3" xfId="7721"/>
    <cellStyle name="선택영역의 가운데로 2 27 4" xfId="13391"/>
    <cellStyle name="선택영역의 가운데로 2 27 5" xfId="14733"/>
    <cellStyle name="선택영역의 가운데로 2 27 6" xfId="5030"/>
    <cellStyle name="선택영역의 가운데로 2 27 7" xfId="7050"/>
    <cellStyle name="선택영역의 가운데로 2 28" xfId="6565"/>
    <cellStyle name="선택영역의 가운데로 2 28 2" xfId="7416"/>
    <cellStyle name="선택영역의 가운데로 2 28 3" xfId="5325"/>
    <cellStyle name="선택영역의 가운데로 2 28 4" xfId="11000"/>
    <cellStyle name="선택영역의 가운데로 2 28 5" xfId="8366"/>
    <cellStyle name="선택영역의 가운데로 2 28 6" xfId="13183"/>
    <cellStyle name="선택영역의 가운데로 2 28 7" xfId="14278"/>
    <cellStyle name="선택영역의 가운데로 2 29" xfId="10143"/>
    <cellStyle name="선택영역의 가운데로 2 29 2" xfId="12715"/>
    <cellStyle name="선택영역의 가운데로 2 29 3" xfId="14132"/>
    <cellStyle name="선택영역의 가운데로 2 29 4" xfId="15466"/>
    <cellStyle name="선택영역의 가운데로 2 29 5" xfId="16719"/>
    <cellStyle name="선택영역의 가운데로 2 29 6" xfId="17911"/>
    <cellStyle name="선택영역의 가운데로 2 29 7" xfId="18842"/>
    <cellStyle name="선택영역의 가운데로 2 3" xfId="9303"/>
    <cellStyle name="선택영역의 가운데로 2 3 2" xfId="11908"/>
    <cellStyle name="선택영역의 가운데로 2 3 3" xfId="4883"/>
    <cellStyle name="선택영역의 가운데로 2 3 4" xfId="13177"/>
    <cellStyle name="선택영역의 가운데로 2 3 5" xfId="14539"/>
    <cellStyle name="선택영역의 가운데로 2 3 6" xfId="15656"/>
    <cellStyle name="선택영역의 가운데로 2 3 7" xfId="17023"/>
    <cellStyle name="선택영역의 가운데로 2 3 8" xfId="20613"/>
    <cellStyle name="선택영역의 가운데로 2 30" xfId="10247"/>
    <cellStyle name="선택영역의 가운데로 2 30 2" xfId="12788"/>
    <cellStyle name="선택영역의 가운데로 2 30 3" xfId="14199"/>
    <cellStyle name="선택영역의 가운데로 2 30 4" xfId="15530"/>
    <cellStyle name="선택영역의 가운데로 2 30 5" xfId="16775"/>
    <cellStyle name="선택영역의 가운데로 2 30 6" xfId="17959"/>
    <cellStyle name="선택영역의 가운데로 2 30 7" xfId="18890"/>
    <cellStyle name="선택영역의 가운데로 2 31" xfId="10008"/>
    <cellStyle name="선택영역의 가운데로 2 31 2" xfId="12612"/>
    <cellStyle name="선택영역의 가운데로 2 31 3" xfId="14046"/>
    <cellStyle name="선택영역의 가운데로 2 31 4" xfId="15382"/>
    <cellStyle name="선택영역의 가운데로 2 31 5" xfId="16643"/>
    <cellStyle name="선택영역의 가운데로 2 31 6" xfId="17847"/>
    <cellStyle name="선택영역의 가운데로 2 31 7" xfId="18785"/>
    <cellStyle name="선택영역의 가운데로 2 32" xfId="11162"/>
    <cellStyle name="선택영역의 가운데로 2 32 2" xfId="13514"/>
    <cellStyle name="선택영역의 가운데로 2 32 3" xfId="14850"/>
    <cellStyle name="선택영역의 가운데로 2 32 4" xfId="16104"/>
    <cellStyle name="선택영역의 가운데로 2 32 5" xfId="17318"/>
    <cellStyle name="선택영역의 가운데로 2 32 6" xfId="18259"/>
    <cellStyle name="선택영역의 가운데로 2 32 7" xfId="19075"/>
    <cellStyle name="선택영역의 가운데로 2 33" xfId="11276"/>
    <cellStyle name="선택영역의 가운데로 2 33 2" xfId="13601"/>
    <cellStyle name="선택영역의 가운데로 2 33 3" xfId="14925"/>
    <cellStyle name="선택영역의 가운데로 2 33 4" xfId="16174"/>
    <cellStyle name="선택영역의 가운데로 2 33 5" xfId="17384"/>
    <cellStyle name="선택영역의 가운데로 2 33 6" xfId="18316"/>
    <cellStyle name="선택영역의 가운데로 2 33 7" xfId="19133"/>
    <cellStyle name="선택영역의 가운데로 2 34" xfId="11092"/>
    <cellStyle name="선택영역의 가운데로 2 34 2" xfId="13460"/>
    <cellStyle name="선택영역의 가운데로 2 34 3" xfId="14804"/>
    <cellStyle name="선택영역의 가운데로 2 34 4" xfId="16065"/>
    <cellStyle name="선택영역의 가운데로 2 34 5" xfId="17282"/>
    <cellStyle name="선택영역의 가운데로 2 34 6" xfId="18232"/>
    <cellStyle name="선택영역의 가운데로 2 34 7" xfId="19046"/>
    <cellStyle name="선택영역의 가운데로 2 35" xfId="11398"/>
    <cellStyle name="선택영역의 가운데로 2 36" xfId="13289"/>
    <cellStyle name="선택영역의 가운데로 2 37" xfId="14776"/>
    <cellStyle name="선택영역의 가운데로 2 38" xfId="16142"/>
    <cellStyle name="선택영역의 가운데로 2 39" xfId="17254"/>
    <cellStyle name="선택영역의 가운데로 2 4" xfId="9393"/>
    <cellStyle name="선택영역의 가운데로 2 4 2" xfId="11998"/>
    <cellStyle name="선택영역의 가운데로 2 4 3" xfId="5466"/>
    <cellStyle name="선택영역의 가운데로 2 4 4" xfId="5869"/>
    <cellStyle name="선택영역의 가운데로 2 4 5" xfId="6833"/>
    <cellStyle name="선택영역의 가운데로 2 4 6" xfId="7007"/>
    <cellStyle name="선택영역의 가운데로 2 4 7" xfId="6858"/>
    <cellStyle name="선택영역의 가운데로 2 4 8" xfId="20711"/>
    <cellStyle name="선택영역의 가운데로 2 40" xfId="20316"/>
    <cellStyle name="선택영역의 가운데로 2 5" xfId="6655"/>
    <cellStyle name="선택영역의 가운데로 2 5 2" xfId="7346"/>
    <cellStyle name="선택영역의 가운데로 2 5 3" xfId="8236"/>
    <cellStyle name="선택영역의 가운데로 2 5 4" xfId="8490"/>
    <cellStyle name="선택영역의 가운데로 2 5 5" xfId="15872"/>
    <cellStyle name="선택영역의 가운데로 2 5 6" xfId="14888"/>
    <cellStyle name="선택영역의 가운데로 2 5 7" xfId="18129"/>
    <cellStyle name="선택영역의 가운데로 2 6" xfId="8897"/>
    <cellStyle name="선택영역의 가운데로 2 6 2" xfId="11514"/>
    <cellStyle name="선택영역의 가운데로 2 6 3" xfId="8155"/>
    <cellStyle name="선택영역의 가운데로 2 6 4" xfId="6205"/>
    <cellStyle name="선택영역의 가운데로 2 6 5" xfId="5966"/>
    <cellStyle name="선택영역의 가운데로 2 6 6" xfId="4874"/>
    <cellStyle name="선택영역의 가운데로 2 6 7" xfId="7048"/>
    <cellStyle name="선택영역의 가운데로 2 7" xfId="9143"/>
    <cellStyle name="선택영역의 가운데로 2 7 2" xfId="11751"/>
    <cellStyle name="선택영역의 가운데로 2 7 3" xfId="7867"/>
    <cellStyle name="선택영역의 가운데로 2 7 4" xfId="7586"/>
    <cellStyle name="선택영역의 가운데로 2 7 5" xfId="5051"/>
    <cellStyle name="선택영역의 가운데로 2 7 6" xfId="14862"/>
    <cellStyle name="선택영역의 가운데로 2 7 7" xfId="8497"/>
    <cellStyle name="선택영역의 가운데로 2 8" xfId="6751"/>
    <cellStyle name="선택영역의 가운데로 2 8 2" xfId="7273"/>
    <cellStyle name="선택영역의 가운데로 2 8 3" xfId="12967"/>
    <cellStyle name="선택영역의 가운데로 2 8 4" xfId="14309"/>
    <cellStyle name="선택영역의 가운데로 2 8 5" xfId="15755"/>
    <cellStyle name="선택영역의 가운데로 2 8 6" xfId="17026"/>
    <cellStyle name="선택영역의 가운데로 2 8 7" xfId="18082"/>
    <cellStyle name="선택영역의 가운데로 2 9" xfId="9251"/>
    <cellStyle name="선택영역의 가운데로 2 9 2" xfId="11856"/>
    <cellStyle name="선택영역의 가운데로 2 9 3" xfId="7943"/>
    <cellStyle name="선택영역의 가운데로 2 9 4" xfId="13286"/>
    <cellStyle name="선택영역의 가운데로 2 9 5" xfId="14639"/>
    <cellStyle name="선택영역의 가운데로 2 9 6" xfId="15898"/>
    <cellStyle name="선택영역의 가운데로 2 9 7" xfId="17168"/>
    <cellStyle name="선택영역의 가운데로 20" xfId="8991"/>
    <cellStyle name="선택영역의 가운데로 20 2" xfId="11607"/>
    <cellStyle name="선택영역의 가운데로 20 3" xfId="8467"/>
    <cellStyle name="선택영역의 가운데로 20 4" xfId="6147"/>
    <cellStyle name="선택영역의 가운데로 20 5" xfId="3841"/>
    <cellStyle name="선택영역의 가운데로 20 6" xfId="7223"/>
    <cellStyle name="선택영역의 가운데로 20 7" xfId="7250"/>
    <cellStyle name="선택영역의 가운데로 21" xfId="6703"/>
    <cellStyle name="선택영역의 가운데로 21 2" xfId="7313"/>
    <cellStyle name="선택영역의 가운데로 21 3" xfId="13301"/>
    <cellStyle name="선택영역의 가운데로 21 4" xfId="14592"/>
    <cellStyle name="선택영역의 가운데로 21 5" xfId="15839"/>
    <cellStyle name="선택영역의 가운데로 21 6" xfId="17102"/>
    <cellStyle name="선택영역의 가운데로 21 7" xfId="18113"/>
    <cellStyle name="선택영역의 가운데로 22" xfId="8972"/>
    <cellStyle name="선택영역의 가운데로 22 2" xfId="11589"/>
    <cellStyle name="선택영역의 가운데로 22 3" xfId="8218"/>
    <cellStyle name="선택영역의 가운데로 22 4" xfId="6163"/>
    <cellStyle name="선택영역의 가운데로 22 5" xfId="5622"/>
    <cellStyle name="선택영역의 가운데로 22 6" xfId="8516"/>
    <cellStyle name="선택영역의 가운데로 22 7" xfId="6292"/>
    <cellStyle name="선택영역의 가운데로 23" xfId="6694"/>
    <cellStyle name="선택영역의 가운데로 23 2" xfId="7321"/>
    <cellStyle name="선택영역의 가운데로 23 3" xfId="13262"/>
    <cellStyle name="선택영역의 가운데로 23 4" xfId="14627"/>
    <cellStyle name="선택영역의 가운데로 23 5" xfId="15871"/>
    <cellStyle name="선택영역의 가운데로 23 6" xfId="17181"/>
    <cellStyle name="선택영역의 가운데로 23 7" xfId="18128"/>
    <cellStyle name="선택영역의 가운데로 24" xfId="9665"/>
    <cellStyle name="선택영역의 가운데로 24 2" xfId="12269"/>
    <cellStyle name="선택영역의 가운데로 24 3" xfId="13703"/>
    <cellStyle name="선택영역의 가운데로 24 4" xfId="15039"/>
    <cellStyle name="선택영역의 가운데로 24 5" xfId="16300"/>
    <cellStyle name="선택영역의 가운데로 24 6" xfId="17504"/>
    <cellStyle name="선택영역의 가운데로 24 7" xfId="18442"/>
    <cellStyle name="선택영역의 가운데로 25" xfId="6691"/>
    <cellStyle name="선택영역의 가운데로 25 2" xfId="7324"/>
    <cellStyle name="선택영역의 가운데로 25 3" xfId="13248"/>
    <cellStyle name="선택영역의 가운데로 25 4" xfId="14620"/>
    <cellStyle name="선택영역의 가운데로 25 5" xfId="15885"/>
    <cellStyle name="선택영역의 가운데로 25 6" xfId="17194"/>
    <cellStyle name="선택영역의 가운데로 25 7" xfId="18137"/>
    <cellStyle name="선택영역의 가운데로 26" xfId="8977"/>
    <cellStyle name="선택영역의 가운데로 26 2" xfId="11594"/>
    <cellStyle name="선택영역의 가운데로 26 3" xfId="8226"/>
    <cellStyle name="선택영역의 가운데로 26 4" xfId="6159"/>
    <cellStyle name="선택영역의 가운데로 26 5" xfId="5924"/>
    <cellStyle name="선택영역의 가운데로 26 6" xfId="5654"/>
    <cellStyle name="선택영역의 가운데로 26 7" xfId="8462"/>
    <cellStyle name="선택영역의 가운데로 27" xfId="9830"/>
    <cellStyle name="선택영역의 가운데로 27 2" xfId="12434"/>
    <cellStyle name="선택영역의 가운데로 27 3" xfId="13868"/>
    <cellStyle name="선택영역의 가운데로 27 4" xfId="15204"/>
    <cellStyle name="선택영역의 가운데로 27 5" xfId="16465"/>
    <cellStyle name="선택영역의 가운데로 27 6" xfId="17669"/>
    <cellStyle name="선택영역의 가운데로 27 7" xfId="18607"/>
    <cellStyle name="선택영역의 가운데로 28" xfId="8886"/>
    <cellStyle name="선택영역의 가운데로 28 2" xfId="11503"/>
    <cellStyle name="선택영역의 가운데로 28 3" xfId="7120"/>
    <cellStyle name="선택영역의 가운데로 28 4" xfId="6210"/>
    <cellStyle name="선택영역의 가운데로 28 5" xfId="5491"/>
    <cellStyle name="선택영역의 가운데로 28 6" xfId="8009"/>
    <cellStyle name="선택영역의 가운데로 28 7" xfId="6290"/>
    <cellStyle name="선택영역의 가운데로 29" xfId="6484"/>
    <cellStyle name="선택영역의 가운데로 29 2" xfId="7484"/>
    <cellStyle name="선택영역의 가운데로 29 3" xfId="8260"/>
    <cellStyle name="선택영역의 가운데로 29 4" xfId="11448"/>
    <cellStyle name="선택영역의 가운데로 29 5" xfId="6108"/>
    <cellStyle name="선택영역의 가운데로 29 6" xfId="16075"/>
    <cellStyle name="선택영역의 가운데로 29 7" xfId="14293"/>
    <cellStyle name="선택영역의 가운데로 3" xfId="8778"/>
    <cellStyle name="선택영역의 가운데로 3 10" xfId="9171"/>
    <cellStyle name="선택영역의 가운데로 3 10 2" xfId="11779"/>
    <cellStyle name="선택영역의 가운데로 3 10 3" xfId="7877"/>
    <cellStyle name="선택영역의 가운데로 3 10 4" xfId="8116"/>
    <cellStyle name="선택영역의 가운데로 3 10 5" xfId="6239"/>
    <cellStyle name="선택영역의 가운데로 3 10 6" xfId="5376"/>
    <cellStyle name="선택영역의 가운데로 3 10 7" xfId="8425"/>
    <cellStyle name="선택영역의 가운데로 3 11" xfId="9599"/>
    <cellStyle name="선택영역의 가운데로 3 11 2" xfId="12203"/>
    <cellStyle name="선택영역의 가운데로 3 11 3" xfId="6879"/>
    <cellStyle name="선택영역의 가운데로 3 11 4" xfId="12747"/>
    <cellStyle name="선택영역의 가운데로 3 11 5" xfId="14427"/>
    <cellStyle name="선택영역의 가운데로 3 11 6" xfId="15814"/>
    <cellStyle name="선택영역의 가운데로 3 11 7" xfId="14607"/>
    <cellStyle name="선택영역의 가운데로 3 12" xfId="9380"/>
    <cellStyle name="선택영역의 가운데로 3 12 2" xfId="11985"/>
    <cellStyle name="선택영역의 가운데로 3 12 3" xfId="8248"/>
    <cellStyle name="선택영역의 가운데로 3 12 4" xfId="7571"/>
    <cellStyle name="선택영역의 가운데로 3 12 5" xfId="8023"/>
    <cellStyle name="선택영역의 가운데로 3 12 6" xfId="7018"/>
    <cellStyle name="선택영역의 가운데로 3 12 7" xfId="8140"/>
    <cellStyle name="선택영역의 가운데로 3 13" xfId="8851"/>
    <cellStyle name="선택영역의 가운데로 3 13 2" xfId="11470"/>
    <cellStyle name="선택영역의 가운데로 3 13 3" xfId="10435"/>
    <cellStyle name="선택영역의 가운데로 3 13 4" xfId="7166"/>
    <cellStyle name="선택영역의 가운데로 3 13 5" xfId="14886"/>
    <cellStyle name="선택영역의 가운데로 3 13 6" xfId="7034"/>
    <cellStyle name="선택영역의 가운데로 3 13 7" xfId="17295"/>
    <cellStyle name="선택영역의 가운데로 3 14" xfId="6510"/>
    <cellStyle name="선택영역의 가운데로 3 14 2" xfId="7460"/>
    <cellStyle name="선택영역의 가운데로 3 14 3" xfId="6447"/>
    <cellStyle name="선택영역의 가운데로 3 14 4" xfId="10583"/>
    <cellStyle name="선택영역의 가운데로 3 14 5" xfId="10990"/>
    <cellStyle name="선택영역의 가운데로 3 14 6" xfId="12860"/>
    <cellStyle name="선택영역의 가운데로 3 14 7" xfId="6219"/>
    <cellStyle name="선택영역의 가운데로 3 15" xfId="8849"/>
    <cellStyle name="선택영역의 가운데로 3 15 2" xfId="11468"/>
    <cellStyle name="선택영역의 가운데로 3 15 3" xfId="6398"/>
    <cellStyle name="선택영역의 가운데로 3 15 4" xfId="8643"/>
    <cellStyle name="선택영역의 가운데로 3 15 5" xfId="14822"/>
    <cellStyle name="선택영역의 가운데로 3 15 6" xfId="6255"/>
    <cellStyle name="선택영역의 가운데로 3 15 7" xfId="17296"/>
    <cellStyle name="선택영역의 가운데로 3 16" xfId="9710"/>
    <cellStyle name="선택영역의 가운데로 3 16 2" xfId="12314"/>
    <cellStyle name="선택영역의 가운데로 3 16 3" xfId="13748"/>
    <cellStyle name="선택영역의 가운데로 3 16 4" xfId="15084"/>
    <cellStyle name="선택영역의 가운데로 3 16 5" xfId="16345"/>
    <cellStyle name="선택영역의 가운데로 3 16 6" xfId="17549"/>
    <cellStyle name="선택영역의 가운데로 3 16 7" xfId="18487"/>
    <cellStyle name="선택영역의 가운데로 3 17" xfId="6771"/>
    <cellStyle name="선택영역의 가운데로 3 17 2" xfId="7257"/>
    <cellStyle name="선택영역의 가운데로 3 17 3" xfId="12950"/>
    <cellStyle name="선택영역의 가운데로 3 17 4" xfId="14410"/>
    <cellStyle name="선택영역의 가운데로 3 17 5" xfId="15699"/>
    <cellStyle name="선택영역의 가운데로 3 17 6" xfId="16972"/>
    <cellStyle name="선택영역의 가운데로 3 17 7" xfId="18058"/>
    <cellStyle name="선택영역의 가운데로 3 18" xfId="9281"/>
    <cellStyle name="선택영역의 가운데로 3 18 2" xfId="11886"/>
    <cellStyle name="선택영역의 가운데로 3 18 3" xfId="7948"/>
    <cellStyle name="선택영역의 가운데로 3 18 4" xfId="13057"/>
    <cellStyle name="선택영역의 가운데로 3 18 5" xfId="14435"/>
    <cellStyle name="선택영역의 가운데로 3 18 6" xfId="12728"/>
    <cellStyle name="선택영역의 가운데로 3 18 7" xfId="16962"/>
    <cellStyle name="선택영역의 가운데로 3 19" xfId="6490"/>
    <cellStyle name="선택영역의 가운데로 3 19 2" xfId="4712"/>
    <cellStyle name="선택영역의 가운데로 3 19 3" xfId="8262"/>
    <cellStyle name="선택영역의 가운데로 3 19 4" xfId="14726"/>
    <cellStyle name="선택영역의 가운데로 3 19 5" xfId="7213"/>
    <cellStyle name="선택영역의 가운데로 3 19 6" xfId="16080"/>
    <cellStyle name="선택영역의 가운데로 3 19 7" xfId="14560"/>
    <cellStyle name="선택영역의 가운데로 3 2" xfId="9315"/>
    <cellStyle name="선택영역의 가운데로 3 2 2" xfId="11920"/>
    <cellStyle name="선택영역의 가운데로 3 2 3" xfId="7967"/>
    <cellStyle name="선택영역의 가운데로 3 2 4" xfId="13338"/>
    <cellStyle name="선택영역의 가운데로 3 2 5" xfId="14688"/>
    <cellStyle name="선택영역의 가운데로 3 2 6" xfId="15794"/>
    <cellStyle name="선택영역의 가운데로 3 2 7" xfId="17180"/>
    <cellStyle name="선택영역의 가운데로 3 2 8" xfId="20666"/>
    <cellStyle name="선택영역의 가운데로 3 20" xfId="9796"/>
    <cellStyle name="선택영역의 가운데로 3 20 2" xfId="12400"/>
    <cellStyle name="선택영역의 가운데로 3 20 3" xfId="13834"/>
    <cellStyle name="선택영역의 가운데로 3 20 4" xfId="15170"/>
    <cellStyle name="선택영역의 가운데로 3 20 5" xfId="16431"/>
    <cellStyle name="선택영역의 가운데로 3 20 6" xfId="17635"/>
    <cellStyle name="선택영역의 가운데로 3 20 7" xfId="18573"/>
    <cellStyle name="선택영역의 가운데로 3 21" xfId="8904"/>
    <cellStyle name="선택영역의 가운데로 3 21 2" xfId="11521"/>
    <cellStyle name="선택영역의 가운데로 3 21 3" xfId="8157"/>
    <cellStyle name="선택영역의 가운데로 3 21 4" xfId="6199"/>
    <cellStyle name="선택영역의 가운데로 3 21 5" xfId="3269"/>
    <cellStyle name="선택영역의 가운데로 3 21 6" xfId="7713"/>
    <cellStyle name="선택영역의 가운데로 3 21 7" xfId="12677"/>
    <cellStyle name="선택영역의 가운데로 3 22" xfId="8872"/>
    <cellStyle name="선택영역의 가운데로 3 22 2" xfId="11490"/>
    <cellStyle name="선택영역의 가운데로 3 22 3" xfId="7683"/>
    <cellStyle name="선택영역의 가운데로 3 22 4" xfId="7570"/>
    <cellStyle name="선택영역의 가운데로 3 22 5" xfId="13527"/>
    <cellStyle name="선택영역의 가운데로 3 22 6" xfId="7508"/>
    <cellStyle name="선택영역의 가운데로 3 22 7" xfId="6287"/>
    <cellStyle name="선택영역의 가운데로 3 23" xfId="6671"/>
    <cellStyle name="선택영역의 가운데로 3 23 2" xfId="4860"/>
    <cellStyle name="선택영역의 가운데로 3 23 3" xfId="6986"/>
    <cellStyle name="선택영역의 가운데로 3 23 4" xfId="14675"/>
    <cellStyle name="선택영역의 가운데로 3 23 5" xfId="15946"/>
    <cellStyle name="선택영역의 가운데로 3 23 6" xfId="17172"/>
    <cellStyle name="선택영역의 가운데로 3 23 7" xfId="18159"/>
    <cellStyle name="선택영역의 가운데로 3 24" xfId="8889"/>
    <cellStyle name="선택영역의 가운데로 3 24 2" xfId="11506"/>
    <cellStyle name="선택영역의 가운데로 3 24 3" xfId="6402"/>
    <cellStyle name="선택영역의 가운데로 3 24 4" xfId="6212"/>
    <cellStyle name="선택영역의 가운데로 3 24 5" xfId="10580"/>
    <cellStyle name="선택영역의 가운데로 3 24 6" xfId="8388"/>
    <cellStyle name="선택영역의 가운데로 3 24 7" xfId="12638"/>
    <cellStyle name="선택영역의 가운데로 3 25" xfId="9892"/>
    <cellStyle name="선택영역의 가운데로 3 25 2" xfId="12496"/>
    <cellStyle name="선택영역의 가운데로 3 25 3" xfId="13930"/>
    <cellStyle name="선택영역의 가운데로 3 25 4" xfId="15266"/>
    <cellStyle name="선택영역의 가운데로 3 25 5" xfId="16527"/>
    <cellStyle name="선택영역의 가운데로 3 25 6" xfId="17731"/>
    <cellStyle name="선택영역의 가운데로 3 25 7" xfId="18669"/>
    <cellStyle name="선택영역의 가운데로 3 26" xfId="6529"/>
    <cellStyle name="선택영역의 가운데로 3 26 2" xfId="7447"/>
    <cellStyle name="선택영역의 가운데로 3 26 3" xfId="4632"/>
    <cellStyle name="선택영역의 가운데로 3 26 4" xfId="10508"/>
    <cellStyle name="선택영역의 가운데로 3 26 5" xfId="7195"/>
    <cellStyle name="선택영역의 가운데로 3 26 6" xfId="12900"/>
    <cellStyle name="선택영역의 가운데로 3 26 7" xfId="14583"/>
    <cellStyle name="선택영역의 가운데로 3 27" xfId="9565"/>
    <cellStyle name="선택영역의 가운데로 3 27 2" xfId="12169"/>
    <cellStyle name="선택영역의 가운데로 3 27 3" xfId="8359"/>
    <cellStyle name="선택영역의 가운데로 3 27 4" xfId="13487"/>
    <cellStyle name="선택영역의 가운데로 3 27 5" xfId="12954"/>
    <cellStyle name="선택영역의 가운데로 3 27 6" xfId="6225"/>
    <cellStyle name="선택영역의 가운데로 3 27 7" xfId="14737"/>
    <cellStyle name="선택영역의 가운데로 3 28" xfId="9145"/>
    <cellStyle name="선택영역의 가운데로 3 28 2" xfId="11753"/>
    <cellStyle name="선택영역의 가운데로 3 28 3" xfId="8470"/>
    <cellStyle name="선택영역의 가운데로 3 28 4" xfId="7584"/>
    <cellStyle name="선택영역의 가운데로 3 28 5" xfId="8394"/>
    <cellStyle name="선택영역의 가운데로 3 28 6" xfId="5327"/>
    <cellStyle name="선택영역의 가운데로 3 28 7" xfId="6314"/>
    <cellStyle name="선택영역의 가운데로 3 29" xfId="9984"/>
    <cellStyle name="선택영역의 가운데로 3 29 2" xfId="12588"/>
    <cellStyle name="선택영역의 가운데로 3 29 3" xfId="14022"/>
    <cellStyle name="선택영역의 가운데로 3 29 4" xfId="15358"/>
    <cellStyle name="선택영역의 가운데로 3 29 5" xfId="16619"/>
    <cellStyle name="선택영역의 가운데로 3 29 6" xfId="17823"/>
    <cellStyle name="선택영역의 가운데로 3 29 7" xfId="18761"/>
    <cellStyle name="선택영역의 가운데로 3 3" xfId="8878"/>
    <cellStyle name="선택영역의 가운데로 3 3 2" xfId="11495"/>
    <cellStyle name="선택영역의 가운데로 3 3 3" xfId="7681"/>
    <cellStyle name="선택영역의 가운데로 3 3 4" xfId="8668"/>
    <cellStyle name="선택영역의 가운데로 3 3 5" xfId="5510"/>
    <cellStyle name="선택영역의 가운데로 3 3 6" xfId="16036"/>
    <cellStyle name="선택영역의 가운데로 3 3 7" xfId="15464"/>
    <cellStyle name="선택영역의 가운데로 3 3 8" xfId="20739"/>
    <cellStyle name="선택영역의 가운데로 3 30" xfId="10183"/>
    <cellStyle name="선택영역의 가운데로 3 30 2" xfId="12743"/>
    <cellStyle name="선택영역의 가운데로 3 30 3" xfId="14157"/>
    <cellStyle name="선택영역의 가운데로 3 30 4" xfId="15487"/>
    <cellStyle name="선택영역의 가운데로 3 30 5" xfId="16739"/>
    <cellStyle name="선택영역의 가운데로 3 30 6" xfId="17927"/>
    <cellStyle name="선택영역의 가운데로 3 30 7" xfId="18859"/>
    <cellStyle name="선택영역의 가운데로 3 31" xfId="10260"/>
    <cellStyle name="선택영역의 가운데로 3 31 2" xfId="12801"/>
    <cellStyle name="선택영역의 가운데로 3 31 3" xfId="14212"/>
    <cellStyle name="선택영역의 가운데로 3 31 4" xfId="15543"/>
    <cellStyle name="선택영역의 가운데로 3 31 5" xfId="16788"/>
    <cellStyle name="선택영역의 가운데로 3 31 6" xfId="17972"/>
    <cellStyle name="선택영역의 가운데로 3 31 7" xfId="18903"/>
    <cellStyle name="선택영역의 가운데로 3 32" xfId="10291"/>
    <cellStyle name="선택영역의 가운데로 3 32 2" xfId="12832"/>
    <cellStyle name="선택영역의 가운데로 3 32 3" xfId="14243"/>
    <cellStyle name="선택영역의 가운데로 3 32 4" xfId="15574"/>
    <cellStyle name="선택영역의 가운데로 3 32 5" xfId="16819"/>
    <cellStyle name="선택영역의 가운데로 3 32 6" xfId="18003"/>
    <cellStyle name="선택영역의 가운데로 3 32 7" xfId="18934"/>
    <cellStyle name="선택영역의 가운데로 3 33" xfId="11211"/>
    <cellStyle name="선택영역의 가운데로 3 33 2" xfId="13551"/>
    <cellStyle name="선택영역의 가운데로 3 33 3" xfId="14882"/>
    <cellStyle name="선택영역의 가운데로 3 33 4" xfId="16132"/>
    <cellStyle name="선택영역의 가운데로 3 33 5" xfId="17344"/>
    <cellStyle name="선택영역의 가운데로 3 33 6" xfId="18284"/>
    <cellStyle name="선택영역의 가운데로 3 33 7" xfId="19100"/>
    <cellStyle name="선택영역의 가운데로 3 34" xfId="11289"/>
    <cellStyle name="선택영역의 가운데로 3 34 2" xfId="13614"/>
    <cellStyle name="선택영역의 가운데로 3 34 3" xfId="14938"/>
    <cellStyle name="선택영역의 가운데로 3 34 4" xfId="16187"/>
    <cellStyle name="선택영역의 가운데로 3 34 5" xfId="17397"/>
    <cellStyle name="선택영역의 가운데로 3 34 6" xfId="18329"/>
    <cellStyle name="선택영역의 가운데로 3 34 7" xfId="19146"/>
    <cellStyle name="선택영역의 가운데로 3 35" xfId="11100"/>
    <cellStyle name="선택영역의 가운데로 3 35 2" xfId="13468"/>
    <cellStyle name="선택영역의 가운데로 3 35 3" xfId="14812"/>
    <cellStyle name="선택영역의 가운데로 3 35 4" xfId="16073"/>
    <cellStyle name="선택영역의 가운데로 3 35 5" xfId="17290"/>
    <cellStyle name="선택영역의 가운데로 3 35 6" xfId="18240"/>
    <cellStyle name="선택영역의 가운데로 3 35 7" xfId="19054"/>
    <cellStyle name="선택영역의 가운데로 3 36" xfId="11036"/>
    <cellStyle name="선택영역의 가운데로 3 36 2" xfId="13413"/>
    <cellStyle name="선택영역의 가운데로 3 36 3" xfId="14757"/>
    <cellStyle name="선택영역의 가운데로 3 36 4" xfId="16018"/>
    <cellStyle name="선택영역의 가운데로 3 36 5" xfId="17240"/>
    <cellStyle name="선택영역의 가운데로 3 36 6" xfId="18194"/>
    <cellStyle name="선택영역의 가운데로 3 36 7" xfId="19008"/>
    <cellStyle name="선택영역의 가운데로 3 37" xfId="12871"/>
    <cellStyle name="선택영역의 가운데로 3 38" xfId="7688"/>
    <cellStyle name="선택영역의 가운데로 3 39" xfId="5989"/>
    <cellStyle name="선택영역의 가운데로 3 4" xfId="9415"/>
    <cellStyle name="선택영역의 가운데로 3 4 2" xfId="12019"/>
    <cellStyle name="선택영역의 가운데로 3 4 3" xfId="5474"/>
    <cellStyle name="선택영역의 가운데로 3 4 4" xfId="8564"/>
    <cellStyle name="선택영역의 가운데로 3 4 5" xfId="10405"/>
    <cellStyle name="선택영역의 가운데로 3 4 6" xfId="7002"/>
    <cellStyle name="선택영역의 가운데로 3 4 7" xfId="10520"/>
    <cellStyle name="선택영역의 가운데로 3 40" xfId="14820"/>
    <cellStyle name="선택영역의 가운데로 3 41" xfId="20416"/>
    <cellStyle name="선택영역의 가운데로 3 5" xfId="9121"/>
    <cellStyle name="선택영역의 가운데로 3 5 2" xfId="11731"/>
    <cellStyle name="선택영역의 가운데로 3 5 3" xfId="7641"/>
    <cellStyle name="선택영역의 가운데로 3 5 4" xfId="8280"/>
    <cellStyle name="선택영역의 가운데로 3 5 5" xfId="5395"/>
    <cellStyle name="선택영역의 가운데로 3 5 6" xfId="7000"/>
    <cellStyle name="선택영역의 가운데로 3 5 7" xfId="6310"/>
    <cellStyle name="선택영역의 가운데로 3 6" xfId="8917"/>
    <cellStyle name="선택영역의 가운데로 3 6 2" xfId="11534"/>
    <cellStyle name="선택영역의 가운데로 3 6 3" xfId="8169"/>
    <cellStyle name="선택영역의 가운데로 3 6 4" xfId="8509"/>
    <cellStyle name="선택영역의 가운데로 3 6 5" xfId="5794"/>
    <cellStyle name="선택영역의 가운데로 3 6 6" xfId="11444"/>
    <cellStyle name="선택영역의 가운데로 3 6 7" xfId="13477"/>
    <cellStyle name="선택영역의 가운데로 3 7" xfId="9495"/>
    <cellStyle name="선택영역의 가운데로 3 7 2" xfId="12099"/>
    <cellStyle name="선택영역의 가운데로 3 7 3" xfId="8336"/>
    <cellStyle name="선택영역의 가운데로 3 7 4" xfId="8555"/>
    <cellStyle name="선택영역의 가운데로 3 7 5" xfId="14634"/>
    <cellStyle name="선택영역의 가운데로 3 7 6" xfId="15832"/>
    <cellStyle name="선택영역의 가운데로 3 7 7" xfId="17060"/>
    <cellStyle name="선택영역의 가운데로 3 8" xfId="9532"/>
    <cellStyle name="선택영역의 가운데로 3 8 2" xfId="12136"/>
    <cellStyle name="선택영역의 가운데로 3 8 3" xfId="5191"/>
    <cellStyle name="선택영역의 가운데로 3 8 4" xfId="13171"/>
    <cellStyle name="선택영역의 가운데로 3 8 5" xfId="8314"/>
    <cellStyle name="선택영역의 가운데로 3 8 6" xfId="10727"/>
    <cellStyle name="선택영역의 가운데로 3 8 7" xfId="15488"/>
    <cellStyle name="선택영역의 가운데로 3 9" xfId="9568"/>
    <cellStyle name="선택영역의 가운데로 3 9 2" xfId="12172"/>
    <cellStyle name="선택영역의 가운데로 3 9 3" xfId="13076"/>
    <cellStyle name="선택영역의 가운데로 3 9 4" xfId="10596"/>
    <cellStyle name="선택영역의 가운데로 3 9 5" xfId="12995"/>
    <cellStyle name="선택영역의 가운데로 3 9 6" xfId="14179"/>
    <cellStyle name="선택영역의 가운데로 3 9 7" xfId="10649"/>
    <cellStyle name="선택영역의 가운데로 30" xfId="10070"/>
    <cellStyle name="선택영역의 가운데로 30 2" xfId="12663"/>
    <cellStyle name="선택영역의 가운데로 30 3" xfId="14091"/>
    <cellStyle name="선택영역의 가운데로 30 4" xfId="15428"/>
    <cellStyle name="선택영역의 가운데로 30 5" xfId="16687"/>
    <cellStyle name="선택영역의 가운데로 30 6" xfId="17885"/>
    <cellStyle name="선택영역의 가운데로 30 7" xfId="18815"/>
    <cellStyle name="선택영역의 가운데로 31" xfId="10007"/>
    <cellStyle name="선택영역의 가운데로 31 2" xfId="12611"/>
    <cellStyle name="선택영역의 가운데로 31 3" xfId="14045"/>
    <cellStyle name="선택영역의 가운데로 31 4" xfId="15381"/>
    <cellStyle name="선택영역의 가운데로 31 5" xfId="16642"/>
    <cellStyle name="선택영역의 가운데로 31 6" xfId="17846"/>
    <cellStyle name="선택영역의 가운데로 31 7" xfId="18784"/>
    <cellStyle name="선택영역의 가운데로 32" xfId="10069"/>
    <cellStyle name="선택영역의 가운데로 32 2" xfId="12662"/>
    <cellStyle name="선택영역의 가운데로 32 3" xfId="14090"/>
    <cellStyle name="선택영역의 가운데로 32 4" xfId="15427"/>
    <cellStyle name="선택영역의 가운데로 32 5" xfId="16686"/>
    <cellStyle name="선택영역의 가운데로 32 6" xfId="17884"/>
    <cellStyle name="선택영역의 가운데로 32 7" xfId="18814"/>
    <cellStyle name="선택영역의 가운데로 33" xfId="10648"/>
    <cellStyle name="선택영역의 가운데로 33 2" xfId="13137"/>
    <cellStyle name="선택영역의 가운데로 33 3" xfId="14504"/>
    <cellStyle name="선택영역의 가운데로 33 4" xfId="15803"/>
    <cellStyle name="선택영역의 가운데로 33 5" xfId="17033"/>
    <cellStyle name="선택영역의 가운데로 33 6" xfId="18098"/>
    <cellStyle name="선택영역의 가운데로 33 7" xfId="18966"/>
    <cellStyle name="선택영역의 가운데로 34" xfId="11095"/>
    <cellStyle name="선택영역의 가운데로 34 2" xfId="13463"/>
    <cellStyle name="선택영역의 가운데로 34 3" xfId="14807"/>
    <cellStyle name="선택영역의 가운데로 34 4" xfId="16068"/>
    <cellStyle name="선택영역의 가운데로 34 5" xfId="17285"/>
    <cellStyle name="선택영역의 가운데로 34 6" xfId="18235"/>
    <cellStyle name="선택영역의 가운데로 34 7" xfId="19049"/>
    <cellStyle name="선택영역의 가운데로 35" xfId="11091"/>
    <cellStyle name="선택영역의 가운데로 35 2" xfId="13459"/>
    <cellStyle name="선택영역의 가운데로 35 3" xfId="14803"/>
    <cellStyle name="선택영역의 가운데로 35 4" xfId="16064"/>
    <cellStyle name="선택영역의 가운데로 35 5" xfId="17281"/>
    <cellStyle name="선택영역의 가운데로 35 6" xfId="18231"/>
    <cellStyle name="선택영역의 가운데로 35 7" xfId="19045"/>
    <cellStyle name="선택영역의 가운데로 36" xfId="11077"/>
    <cellStyle name="선택영역의 가운데로 36 2" xfId="13446"/>
    <cellStyle name="선택영역의 가운데로 36 3" xfId="14790"/>
    <cellStyle name="선택영역의 가운데로 36 4" xfId="16051"/>
    <cellStyle name="선택영역의 가운데로 36 5" xfId="17268"/>
    <cellStyle name="선택영역의 가운데로 36 6" xfId="18218"/>
    <cellStyle name="선택영역의 가운데로 36 7" xfId="19032"/>
    <cellStyle name="선택영역의 가운데로 37" xfId="14906"/>
    <cellStyle name="선택영역의 가운데로 38" xfId="5967"/>
    <cellStyle name="선택영역의 가운데로 39" xfId="6014"/>
    <cellStyle name="선택영역의 가운데로 4" xfId="9173"/>
    <cellStyle name="선택영역의 가운데로 4 2" xfId="11781"/>
    <cellStyle name="선택영역의 가운데로 4 3" xfId="8472"/>
    <cellStyle name="선택영역의 가운데로 4 4" xfId="13067"/>
    <cellStyle name="선택영역의 가운데로 4 5" xfId="6241"/>
    <cellStyle name="선택영역의 가운데로 4 6" xfId="5876"/>
    <cellStyle name="선택영역의 가운데로 4 7" xfId="6339"/>
    <cellStyle name="선택영역의 가운데로 4 8" xfId="20550"/>
    <cellStyle name="선택영역의 가운데로 40" xfId="5740"/>
    <cellStyle name="선택영역의 가운데로 41" xfId="7417"/>
    <cellStyle name="선택영역의 가운데로 42" xfId="19197"/>
    <cellStyle name="선택영역의 가운데로 43" xfId="19249"/>
    <cellStyle name="선택영역의 가운데로 5" xfId="6480"/>
    <cellStyle name="선택영역의 가운데로 5 2" xfId="6902"/>
    <cellStyle name="선택영역의 가운데로 5 3" xfId="8042"/>
    <cellStyle name="선택영역의 가운데로 5 4" xfId="5899"/>
    <cellStyle name="선택영역의 가운데로 5 5" xfId="13377"/>
    <cellStyle name="선택영역의 가운데로 5 6" xfId="12627"/>
    <cellStyle name="선택영역의 가운데로 5 7" xfId="14059"/>
    <cellStyle name="선택영역의 가운데로 5 8" xfId="20547"/>
    <cellStyle name="선택영역의 가운데로 6" xfId="6482"/>
    <cellStyle name="선택영역의 가운데로 6 2" xfId="7486"/>
    <cellStyle name="선택영역의 가운데로 6 3" xfId="6026"/>
    <cellStyle name="선택영역의 가운데로 6 4" xfId="4655"/>
    <cellStyle name="선택영역의 가운데로 6 5" xfId="8514"/>
    <cellStyle name="선택영역의 가운데로 6 6" xfId="15437"/>
    <cellStyle name="선택영역의 가운데로 6 7" xfId="14271"/>
    <cellStyle name="선택영역의 가운데로 7" xfId="9209"/>
    <cellStyle name="선택영역의 가운데로 7 2" xfId="11815"/>
    <cellStyle name="선택영역의 가운데로 7 3" xfId="7894"/>
    <cellStyle name="선택영역의 가운데로 7 4" xfId="13143"/>
    <cellStyle name="선택영역의 가운데로 7 5" xfId="14507"/>
    <cellStyle name="선택영역의 가운데로 7 6" xfId="15738"/>
    <cellStyle name="선택영역의 가운데로 7 7" xfId="16907"/>
    <cellStyle name="선택영역의 가운데로 8" xfId="9216"/>
    <cellStyle name="선택영역의 가운데로 8 2" xfId="11822"/>
    <cellStyle name="선택영역의 가운데로 8 3" xfId="7901"/>
    <cellStyle name="선택영역의 가운데로 8 4" xfId="13033"/>
    <cellStyle name="선택영역의 가운데로 8 5" xfId="14413"/>
    <cellStyle name="선택영역의 가운데로 8 6" xfId="15641"/>
    <cellStyle name="선택영역의 가운데로 8 7" xfId="16079"/>
    <cellStyle name="선택영역의 가운데로 9" xfId="9196"/>
    <cellStyle name="선택영역의 가운데로 9 2" xfId="11803"/>
    <cellStyle name="선택영역의 가운데로 9 3" xfId="7884"/>
    <cellStyle name="선택영역의 가운데로 9 4" xfId="12933"/>
    <cellStyle name="선택영역의 가운데로 9 5" xfId="14473"/>
    <cellStyle name="선택영역의 가운데로 9 6" xfId="8146"/>
    <cellStyle name="선택영역의 가운데로 9 7" xfId="16967"/>
    <cellStyle name="설명 텍스트" xfId="3150" builtinId="53" customBuiltin="1"/>
    <cellStyle name="설명 텍스트 10" xfId="1445"/>
    <cellStyle name="설명 텍스트 11" xfId="1446"/>
    <cellStyle name="설명 텍스트 12" xfId="1447"/>
    <cellStyle name="설명 텍스트 13" xfId="1448"/>
    <cellStyle name="설명 텍스트 14" xfId="1449"/>
    <cellStyle name="설명 텍스트 15" xfId="1450"/>
    <cellStyle name="설명 텍스트 16" xfId="1451"/>
    <cellStyle name="설명 텍스트 17" xfId="1452"/>
    <cellStyle name="설명 텍스트 18" xfId="1453"/>
    <cellStyle name="설명 텍스트 19" xfId="1454"/>
    <cellStyle name="설명 텍스트 2" xfId="1455"/>
    <cellStyle name="설명 텍스트 2 2" xfId="7542"/>
    <cellStyle name="설명 텍스트 20" xfId="1456"/>
    <cellStyle name="설명 텍스트 21" xfId="1457"/>
    <cellStyle name="설명 텍스트 22" xfId="1458"/>
    <cellStyle name="설명 텍스트 23" xfId="1459"/>
    <cellStyle name="설명 텍스트 24" xfId="1460"/>
    <cellStyle name="설명 텍스트 25" xfId="1461"/>
    <cellStyle name="설명 텍스트 26" xfId="1462"/>
    <cellStyle name="설명 텍스트 27" xfId="1463"/>
    <cellStyle name="설명 텍스트 28" xfId="1464"/>
    <cellStyle name="설명 텍스트 29" xfId="1465"/>
    <cellStyle name="설명 텍스트 3" xfId="1466"/>
    <cellStyle name="설명 텍스트 30" xfId="1467"/>
    <cellStyle name="설명 텍스트 31" xfId="1468"/>
    <cellStyle name="설명 텍스트 32" xfId="3122"/>
    <cellStyle name="설명 텍스트 4" xfId="1469"/>
    <cellStyle name="설명 텍스트 5" xfId="1470"/>
    <cellStyle name="설명 텍스트 6" xfId="1471"/>
    <cellStyle name="설명 텍스트 7" xfId="1472"/>
    <cellStyle name="설명 텍스트 8" xfId="1473"/>
    <cellStyle name="설명 텍스트 9" xfId="1474"/>
    <cellStyle name="셀 확인" xfId="3148" builtinId="23" customBuiltin="1"/>
    <cellStyle name="셀 확인 10" xfId="1475"/>
    <cellStyle name="셀 확인 11" xfId="1476"/>
    <cellStyle name="셀 확인 12" xfId="1477"/>
    <cellStyle name="셀 확인 13" xfId="1478"/>
    <cellStyle name="셀 확인 14" xfId="1479"/>
    <cellStyle name="셀 확인 15" xfId="1480"/>
    <cellStyle name="셀 확인 16" xfId="1481"/>
    <cellStyle name="셀 확인 17" xfId="1482"/>
    <cellStyle name="셀 확인 18" xfId="1483"/>
    <cellStyle name="셀 확인 19" xfId="1484"/>
    <cellStyle name="셀 확인 2" xfId="1485"/>
    <cellStyle name="셀 확인 2 2" xfId="7543"/>
    <cellStyle name="셀 확인 20" xfId="1486"/>
    <cellStyle name="셀 확인 21" xfId="1487"/>
    <cellStyle name="셀 확인 22" xfId="1488"/>
    <cellStyle name="셀 확인 23" xfId="1489"/>
    <cellStyle name="셀 확인 24" xfId="1490"/>
    <cellStyle name="셀 확인 25" xfId="1491"/>
    <cellStyle name="셀 확인 26" xfId="1492"/>
    <cellStyle name="셀 확인 27" xfId="1493"/>
    <cellStyle name="셀 확인 28" xfId="1494"/>
    <cellStyle name="셀 확인 29" xfId="1495"/>
    <cellStyle name="셀 확인 3" xfId="1496"/>
    <cellStyle name="셀 확인 30" xfId="1497"/>
    <cellStyle name="셀 확인 31" xfId="1498"/>
    <cellStyle name="셀 확인 32" xfId="3123"/>
    <cellStyle name="셀 확인 4" xfId="1499"/>
    <cellStyle name="셀 확인 5" xfId="1500"/>
    <cellStyle name="셀 확인 6" xfId="1501"/>
    <cellStyle name="셀 확인 7" xfId="1502"/>
    <cellStyle name="셀 확인 8" xfId="1503"/>
    <cellStyle name="셀 확인 9" xfId="1504"/>
    <cellStyle name="숫자" xfId="1505"/>
    <cellStyle name="숫자 2" xfId="1506"/>
    <cellStyle name="숫자 2 2" xfId="3002"/>
    <cellStyle name="숫자 2 3" xfId="20350"/>
    <cellStyle name="숫자 3" xfId="1507"/>
    <cellStyle name="숫자 3 2" xfId="20425"/>
    <cellStyle name="숫자 4" xfId="1508"/>
    <cellStyle name="숫자 4 2" xfId="20424"/>
    <cellStyle name="숫자 5" xfId="1509"/>
    <cellStyle name="숫자 5 2" xfId="20423"/>
    <cellStyle name="숫자 6" xfId="1510"/>
    <cellStyle name="숫자 6 2" xfId="20422"/>
    <cellStyle name="숫자 7" xfId="1511"/>
    <cellStyle name="숫자 7 2" xfId="20421"/>
    <cellStyle name="숫자 8" xfId="20427"/>
    <cellStyle name="숫자(R)" xfId="4097"/>
    <cellStyle name="쉼표 [0]" xfId="1512" builtinId="6"/>
    <cellStyle name="쉼표 [0] 10" xfId="3179"/>
    <cellStyle name="쉼표 [0] 10 2" xfId="3003"/>
    <cellStyle name="쉼표 [0] 10 3" xfId="4098"/>
    <cellStyle name="쉼표 [0] 10 4" xfId="7849"/>
    <cellStyle name="쉼표 [0] 11" xfId="4099"/>
    <cellStyle name="쉼표 [0] 11 2" xfId="4564"/>
    <cellStyle name="쉼표 [0] 11 3" xfId="5680"/>
    <cellStyle name="쉼표 [0] 12" xfId="4100"/>
    <cellStyle name="쉼표 [0] 12 2" xfId="4565"/>
    <cellStyle name="쉼표 [0] 12 3" xfId="5681"/>
    <cellStyle name="쉼표 [0] 13" xfId="1513"/>
    <cellStyle name="쉼표 [0] 13 2" xfId="4558"/>
    <cellStyle name="쉼표 [0] 14" xfId="1514"/>
    <cellStyle name="쉼표 [0] 14 2" xfId="5267"/>
    <cellStyle name="쉼표 [0] 15" xfId="5788"/>
    <cellStyle name="쉼표 [0] 16" xfId="1515"/>
    <cellStyle name="쉼표 [0] 16 2" xfId="1516"/>
    <cellStyle name="쉼표 [0] 16 3" xfId="1517"/>
    <cellStyle name="쉼표 [0] 16 4" xfId="1518"/>
    <cellStyle name="쉼표 [0] 16 5" xfId="1519"/>
    <cellStyle name="쉼표 [0] 16 6" xfId="19547"/>
    <cellStyle name="쉼표 [0] 17" xfId="8692"/>
    <cellStyle name="쉼표 [0] 18" xfId="8670"/>
    <cellStyle name="쉼표 [0] 18 2" xfId="10101"/>
    <cellStyle name="쉼표 [0] 18 2 2" xfId="20575"/>
    <cellStyle name="쉼표 [0] 18 3" xfId="11120"/>
    <cellStyle name="쉼표 [0] 18 4" xfId="20278"/>
    <cellStyle name="쉼표 [0] 19" xfId="8761"/>
    <cellStyle name="쉼표 [0] 19 2" xfId="10170"/>
    <cellStyle name="쉼표 [0] 19 3" xfId="11198"/>
    <cellStyle name="쉼표 [0] 19 4" xfId="20146"/>
    <cellStyle name="쉼표 [0] 2" xfId="1520"/>
    <cellStyle name="쉼표 [0] 2 10" xfId="1521"/>
    <cellStyle name="쉼표 [0] 2 11" xfId="1522"/>
    <cellStyle name="쉼표 [0] 2 12" xfId="1523"/>
    <cellStyle name="쉼표 [0] 2 13" xfId="1524"/>
    <cellStyle name="쉼표 [0] 2 14" xfId="1525"/>
    <cellStyle name="쉼표 [0] 2 15" xfId="1526"/>
    <cellStyle name="쉼표 [0] 2 16" xfId="3330"/>
    <cellStyle name="쉼표 [0] 2 17" xfId="20147"/>
    <cellStyle name="쉼표 [0] 2 2" xfId="1527"/>
    <cellStyle name="쉼표 [0] 2 2 10" xfId="1528"/>
    <cellStyle name="쉼표 [0] 2 2 11" xfId="1529"/>
    <cellStyle name="쉼표 [0] 2 2 12" xfId="1530"/>
    <cellStyle name="쉼표 [0] 2 2 13" xfId="1531"/>
    <cellStyle name="쉼표 [0] 2 2 14" xfId="3004"/>
    <cellStyle name="쉼표 [0] 2 2 15" xfId="20148"/>
    <cellStyle name="쉼표 [0] 2 2 2" xfId="1532"/>
    <cellStyle name="쉼표 [0] 2 2 2 2" xfId="4556"/>
    <cellStyle name="쉼표 [0] 2 2 2 2 2" xfId="7546"/>
    <cellStyle name="쉼표 [0] 2 2 2 3" xfId="8518"/>
    <cellStyle name="쉼표 [0] 2 2 3" xfId="1533"/>
    <cellStyle name="쉼표 [0] 2 2 3 2" xfId="5682"/>
    <cellStyle name="쉼표 [0] 2 2 4" xfId="1534"/>
    <cellStyle name="쉼표 [0] 2 2 5" xfId="1535"/>
    <cellStyle name="쉼표 [0] 2 2 6" xfId="1536"/>
    <cellStyle name="쉼표 [0] 2 2 7" xfId="1537"/>
    <cellStyle name="쉼표 [0] 2 2 8" xfId="1538"/>
    <cellStyle name="쉼표 [0] 2 2 9" xfId="1539"/>
    <cellStyle name="쉼표 [0] 2 3" xfId="1540"/>
    <cellStyle name="쉼표 [0] 2 3 2" xfId="3006"/>
    <cellStyle name="쉼표 [0] 2 3 3" xfId="3007"/>
    <cellStyle name="쉼표 [0] 2 3 4" xfId="3008"/>
    <cellStyle name="쉼표 [0] 2 3 4 2" xfId="19356"/>
    <cellStyle name="쉼표 [0] 2 3 5" xfId="3005"/>
    <cellStyle name="쉼표 [0] 2 4" xfId="1541"/>
    <cellStyle name="쉼표 [0] 2 4 2" xfId="7547"/>
    <cellStyle name="쉼표 [0] 2 5" xfId="1542"/>
    <cellStyle name="쉼표 [0] 2 5 2" xfId="7548"/>
    <cellStyle name="쉼표 [0] 2 6" xfId="1543"/>
    <cellStyle name="쉼표 [0] 2 7" xfId="1544"/>
    <cellStyle name="쉼표 [0] 2 8" xfId="1545"/>
    <cellStyle name="쉼표 [0] 2 9" xfId="1546"/>
    <cellStyle name="쉼표 [0] 20" xfId="10774"/>
    <cellStyle name="쉼표 [0] 20 2" xfId="20451"/>
    <cellStyle name="쉼표 [0] 21" xfId="19470"/>
    <cellStyle name="쉼표 [0] 21 2" xfId="20469"/>
    <cellStyle name="쉼표 [0] 26" xfId="1547"/>
    <cellStyle name="쉼표 [0] 27" xfId="1548"/>
    <cellStyle name="쉼표 [0] 27 10" xfId="1549"/>
    <cellStyle name="쉼표 [0] 27 2" xfId="1550"/>
    <cellStyle name="쉼표 [0] 27 3" xfId="1551"/>
    <cellStyle name="쉼표 [0] 27 4" xfId="1552"/>
    <cellStyle name="쉼표 [0] 27 5" xfId="1553"/>
    <cellStyle name="쉼표 [0] 27 6" xfId="1554"/>
    <cellStyle name="쉼표 [0] 27 7" xfId="1555"/>
    <cellStyle name="쉼표 [0] 27 8" xfId="1556"/>
    <cellStyle name="쉼표 [0] 27 9" xfId="1557"/>
    <cellStyle name="쉼표 [0] 28" xfId="1558"/>
    <cellStyle name="쉼표 [0] 29" xfId="1559"/>
    <cellStyle name="쉼표 [0] 3" xfId="3009"/>
    <cellStyle name="쉼표 [0] 3 10" xfId="1560"/>
    <cellStyle name="쉼표 [0] 3 11" xfId="1561"/>
    <cellStyle name="쉼표 [0] 3 12" xfId="1562"/>
    <cellStyle name="쉼표 [0] 3 13" xfId="1563"/>
    <cellStyle name="쉼표 [0] 3 14" xfId="1564"/>
    <cellStyle name="쉼표 [0] 3 15" xfId="3331"/>
    <cellStyle name="쉼표 [0] 3 2" xfId="1565"/>
    <cellStyle name="쉼표 [0] 3 2 10" xfId="1566"/>
    <cellStyle name="쉼표 [0] 3 2 11" xfId="1567"/>
    <cellStyle name="쉼표 [0] 3 2 12" xfId="1568"/>
    <cellStyle name="쉼표 [0] 3 2 2" xfId="1569"/>
    <cellStyle name="쉼표 [0] 3 2 3" xfId="1570"/>
    <cellStyle name="쉼표 [0] 3 2 4" xfId="1571"/>
    <cellStyle name="쉼표 [0] 3 2 5" xfId="1572"/>
    <cellStyle name="쉼표 [0] 3 2 6" xfId="1573"/>
    <cellStyle name="쉼표 [0] 3 2 7" xfId="1574"/>
    <cellStyle name="쉼표 [0] 3 2 8" xfId="1575"/>
    <cellStyle name="쉼표 [0] 3 2 9" xfId="1576"/>
    <cellStyle name="쉼표 [0] 3 3" xfId="1577"/>
    <cellStyle name="쉼표 [0] 3 3 2" xfId="3011"/>
    <cellStyle name="쉼표 [0] 3 3 2 2" xfId="3012"/>
    <cellStyle name="쉼표 [0] 3 3 2 3" xfId="3013"/>
    <cellStyle name="쉼표 [0] 3 3 2 3 2" xfId="19357"/>
    <cellStyle name="쉼표 [0] 3 3 3" xfId="3014"/>
    <cellStyle name="쉼표 [0] 3 3 3 2" xfId="3015"/>
    <cellStyle name="쉼표 [0] 3 3 3 3" xfId="3016"/>
    <cellStyle name="쉼표 [0] 3 3 3 3 2" xfId="19358"/>
    <cellStyle name="쉼표 [0] 3 3 4" xfId="3017"/>
    <cellStyle name="쉼표 [0] 3 3 5" xfId="3018"/>
    <cellStyle name="쉼표 [0] 3 3 5 2" xfId="19359"/>
    <cellStyle name="쉼표 [0] 3 3 6" xfId="3010"/>
    <cellStyle name="쉼표 [0] 3 4" xfId="1578"/>
    <cellStyle name="쉼표 [0] 3 4 2" xfId="3020"/>
    <cellStyle name="쉼표 [0] 3 4 2 2" xfId="3021"/>
    <cellStyle name="쉼표 [0] 3 4 2 3" xfId="3022"/>
    <cellStyle name="쉼표 [0] 3 4 2 3 2" xfId="19360"/>
    <cellStyle name="쉼표 [0] 3 4 3" xfId="3023"/>
    <cellStyle name="쉼표 [0] 3 4 4" xfId="3024"/>
    <cellStyle name="쉼표 [0] 3 4 4 2" xfId="19361"/>
    <cellStyle name="쉼표 [0] 3 4 5" xfId="3019"/>
    <cellStyle name="쉼표 [0] 3 5" xfId="1579"/>
    <cellStyle name="쉼표 [0] 3 5 2" xfId="3026"/>
    <cellStyle name="쉼표 [0] 3 5 3" xfId="3027"/>
    <cellStyle name="쉼표 [0] 3 5 3 2" xfId="19362"/>
    <cellStyle name="쉼표 [0] 3 5 4" xfId="3025"/>
    <cellStyle name="쉼표 [0] 3 6" xfId="1580"/>
    <cellStyle name="쉼표 [0] 3 6 2" xfId="7562"/>
    <cellStyle name="쉼표 [0] 3 7" xfId="1581"/>
    <cellStyle name="쉼표 [0] 3 8" xfId="1582"/>
    <cellStyle name="쉼표 [0] 3 9" xfId="1583"/>
    <cellStyle name="쉼표 [0] 36" xfId="1584"/>
    <cellStyle name="쉼표 [0] 4" xfId="3028"/>
    <cellStyle name="쉼표 [0] 4 2" xfId="1585"/>
    <cellStyle name="쉼표 [0] 4 2 2" xfId="4102"/>
    <cellStyle name="쉼표 [0] 4 2 2 2" xfId="7564"/>
    <cellStyle name="쉼표 [0] 4 2 3" xfId="8274"/>
    <cellStyle name="쉼표 [0] 4 3" xfId="3124"/>
    <cellStyle name="쉼표 [0] 4 3 2" xfId="4546"/>
    <cellStyle name="쉼표 [0] 4 3 3" xfId="7563"/>
    <cellStyle name="쉼표 [0] 4 4" xfId="3347"/>
    <cellStyle name="쉼표 [0] 4 5" xfId="10982"/>
    <cellStyle name="쉼표 [0] 4 6" xfId="19333"/>
    <cellStyle name="쉼표 [0] 44" xfId="1586"/>
    <cellStyle name="쉼표 [0] 45" xfId="1587"/>
    <cellStyle name="쉼표 [0] 46" xfId="1588"/>
    <cellStyle name="쉼표 [0] 47" xfId="1589"/>
    <cellStyle name="쉼표 [0] 48" xfId="1590"/>
    <cellStyle name="쉼표 [0] 49" xfId="1591"/>
    <cellStyle name="쉼표 [0] 5" xfId="3029"/>
    <cellStyle name="쉼표 [0] 5 2" xfId="1592"/>
    <cellStyle name="쉼표 [0] 5 2 2" xfId="3031"/>
    <cellStyle name="쉼표 [0] 5 2 2 2" xfId="3032"/>
    <cellStyle name="쉼표 [0] 5 2 2 3" xfId="3033"/>
    <cellStyle name="쉼표 [0] 5 2 2 3 2" xfId="19363"/>
    <cellStyle name="쉼표 [0] 5 2 3" xfId="3034"/>
    <cellStyle name="쉼표 [0] 5 2 3 2" xfId="3035"/>
    <cellStyle name="쉼표 [0] 5 2 3 2 2" xfId="3036"/>
    <cellStyle name="쉼표 [0] 5 2 3 2 3" xfId="3037"/>
    <cellStyle name="쉼표 [0] 5 2 3 2 3 2" xfId="19364"/>
    <cellStyle name="쉼표 [0] 5 2 3 3" xfId="3038"/>
    <cellStyle name="쉼표 [0] 5 2 3 4" xfId="3039"/>
    <cellStyle name="쉼표 [0] 5 2 3 4 2" xfId="19365"/>
    <cellStyle name="쉼표 [0] 5 2 4" xfId="3040"/>
    <cellStyle name="쉼표 [0] 5 2 5" xfId="3041"/>
    <cellStyle name="쉼표 [0] 5 2 5 2" xfId="19366"/>
    <cellStyle name="쉼표 [0] 5 2 6" xfId="3030"/>
    <cellStyle name="쉼표 [0] 5 2 7" xfId="4104"/>
    <cellStyle name="쉼표 [0] 5 3" xfId="3042"/>
    <cellStyle name="쉼표 [0] 5 3 2" xfId="3043"/>
    <cellStyle name="쉼표 [0] 5 3 3" xfId="3044"/>
    <cellStyle name="쉼표 [0] 5 3 3 2" xfId="19367"/>
    <cellStyle name="쉼표 [0] 5 3 4" xfId="4566"/>
    <cellStyle name="쉼표 [0] 5 4" xfId="3045"/>
    <cellStyle name="쉼표 [0] 5 4 2" xfId="5683"/>
    <cellStyle name="쉼표 [0] 5 5" xfId="3046"/>
    <cellStyle name="쉼표 [0] 5 5 2" xfId="19368"/>
    <cellStyle name="쉼표 [0] 5 6" xfId="4103"/>
    <cellStyle name="쉼표 [0] 5 6 2" xfId="7582"/>
    <cellStyle name="쉼표 [0] 5 7" xfId="7565"/>
    <cellStyle name="쉼표 [0] 5 8" xfId="8275"/>
    <cellStyle name="쉼표 [0] 54" xfId="1593"/>
    <cellStyle name="쉼표 [0] 56" xfId="1594"/>
    <cellStyle name="쉼표 [0] 58" xfId="1595"/>
    <cellStyle name="쉼표 [0] 59" xfId="1596"/>
    <cellStyle name="쉼표 [0] 6" xfId="3047"/>
    <cellStyle name="쉼표 [0] 6 2" xfId="3048"/>
    <cellStyle name="쉼표 [0] 6 2 2" xfId="3049"/>
    <cellStyle name="쉼표 [0] 6 2 3" xfId="3050"/>
    <cellStyle name="쉼표 [0] 6 2 3 2" xfId="19369"/>
    <cellStyle name="쉼표 [0] 6 3" xfId="3051"/>
    <cellStyle name="쉼표 [0] 6 4" xfId="3052"/>
    <cellStyle name="쉼표 [0] 6 4 2" xfId="19370"/>
    <cellStyle name="쉼표 [0] 6 5" xfId="4105"/>
    <cellStyle name="쉼표 [0] 62" xfId="1597"/>
    <cellStyle name="쉼표 [0] 7" xfId="3053"/>
    <cellStyle name="쉼표 [0] 7 2" xfId="3054"/>
    <cellStyle name="쉼표 [0] 7 3" xfId="3055"/>
    <cellStyle name="쉼표 [0] 7 3 2" xfId="19371"/>
    <cellStyle name="쉼표 [0] 7 4" xfId="4106"/>
    <cellStyle name="쉼표 [0] 8" xfId="3056"/>
    <cellStyle name="쉼표 [0] 8 2" xfId="3057"/>
    <cellStyle name="쉼표 [0] 8 2 2" xfId="4567"/>
    <cellStyle name="쉼표 [0] 8 3" xfId="3058"/>
    <cellStyle name="쉼표 [0] 8 3 2" xfId="5684"/>
    <cellStyle name="쉼표 [0] 8 3 2 2" xfId="19372"/>
    <cellStyle name="쉼표 [0] 8 4" xfId="4107"/>
    <cellStyle name="쉼표 [0] 9" xfId="3089"/>
    <cellStyle name="쉼표 [0] 9 2" xfId="4108"/>
    <cellStyle name="쉼표 [0]_2211 공시용 재무제표-2006의 워크시트" xfId="19506"/>
    <cellStyle name="쉼표 [0]_Fact Book (2008 3Q)_Kor" xfId="1598"/>
    <cellStyle name="쉼표 [0]_충당금예측" xfId="1599"/>
    <cellStyle name="쉼표 [0]_카드부분" xfId="1600"/>
    <cellStyle name="쉼표 2" xfId="4109"/>
    <cellStyle name="쉼표 2 2" xfId="3176"/>
    <cellStyle name="쉼표[0]" xfId="4110"/>
    <cellStyle name="쉼표[0] 2" xfId="4568"/>
    <cellStyle name="쉼표[0] 3" xfId="5685"/>
    <cellStyle name="스타일 1" xfId="1601"/>
    <cellStyle name="스타일 1 2" xfId="4539"/>
    <cellStyle name="스타일 1 3" xfId="3332"/>
    <cellStyle name="스타일 10" xfId="4111"/>
    <cellStyle name="스타일 11" xfId="4112"/>
    <cellStyle name="스타일 12" xfId="4113"/>
    <cellStyle name="스타일 13" xfId="4114"/>
    <cellStyle name="스타일 14" xfId="4115"/>
    <cellStyle name="스타일 15" xfId="4116"/>
    <cellStyle name="스타일 16" xfId="4117"/>
    <cellStyle name="스타일 17" xfId="4118"/>
    <cellStyle name="스타일 18" xfId="4119"/>
    <cellStyle name="스타일 19" xfId="4120"/>
    <cellStyle name="스타일 2" xfId="1602"/>
    <cellStyle name="스타일 2 10" xfId="1603"/>
    <cellStyle name="스타일 2 11" xfId="1604"/>
    <cellStyle name="스타일 2 11 2" xfId="1605"/>
    <cellStyle name="스타일 2 11 3" xfId="1606"/>
    <cellStyle name="스타일 2 11 4" xfId="1607"/>
    <cellStyle name="스타일 2 11 5" xfId="1608"/>
    <cellStyle name="스타일 2 11 6" xfId="1609"/>
    <cellStyle name="스타일 2 11 7" xfId="1610"/>
    <cellStyle name="스타일 2 11 8" xfId="1611"/>
    <cellStyle name="스타일 2 11 9" xfId="1612"/>
    <cellStyle name="스타일 2 12" xfId="1613"/>
    <cellStyle name="스타일 2 12 2" xfId="1614"/>
    <cellStyle name="스타일 2 12 3" xfId="1615"/>
    <cellStyle name="스타일 2 12 4" xfId="1616"/>
    <cellStyle name="스타일 2 12 5" xfId="1617"/>
    <cellStyle name="스타일 2 12 6" xfId="1618"/>
    <cellStyle name="스타일 2 12 7" xfId="1619"/>
    <cellStyle name="스타일 2 12 8" xfId="1620"/>
    <cellStyle name="스타일 2 12 9" xfId="1621"/>
    <cellStyle name="스타일 2 13" xfId="1622"/>
    <cellStyle name="스타일 2 13 2" xfId="1623"/>
    <cellStyle name="스타일 2 13 3" xfId="1624"/>
    <cellStyle name="스타일 2 13 4" xfId="1625"/>
    <cellStyle name="스타일 2 13 5" xfId="1626"/>
    <cellStyle name="스타일 2 13 6" xfId="1627"/>
    <cellStyle name="스타일 2 13 7" xfId="1628"/>
    <cellStyle name="스타일 2 13 8" xfId="1629"/>
    <cellStyle name="스타일 2 13 9" xfId="1630"/>
    <cellStyle name="스타일 2 14" xfId="1631"/>
    <cellStyle name="스타일 2 15" xfId="1632"/>
    <cellStyle name="스타일 2 16" xfId="1633"/>
    <cellStyle name="스타일 2 17" xfId="1634"/>
    <cellStyle name="스타일 2 18" xfId="1635"/>
    <cellStyle name="스타일 2 19" xfId="1636"/>
    <cellStyle name="스타일 2 2" xfId="1637"/>
    <cellStyle name="스타일 2 2 10" xfId="1638"/>
    <cellStyle name="스타일 2 2 11" xfId="1639"/>
    <cellStyle name="스타일 2 2 12" xfId="1640"/>
    <cellStyle name="스타일 2 2 2" xfId="1641"/>
    <cellStyle name="스타일 2 2 3" xfId="1642"/>
    <cellStyle name="스타일 2 2 4" xfId="1643"/>
    <cellStyle name="스타일 2 2 5" xfId="1644"/>
    <cellStyle name="스타일 2 2 6" xfId="1645"/>
    <cellStyle name="스타일 2 2 7" xfId="1646"/>
    <cellStyle name="스타일 2 2 8" xfId="1647"/>
    <cellStyle name="스타일 2 2 9" xfId="1648"/>
    <cellStyle name="스타일 2 20" xfId="1649"/>
    <cellStyle name="스타일 2 21" xfId="1650"/>
    <cellStyle name="스타일 2 22" xfId="1651"/>
    <cellStyle name="스타일 2 23" xfId="1652"/>
    <cellStyle name="스타일 2 24" xfId="20149"/>
    <cellStyle name="스타일 2 3" xfId="1653"/>
    <cellStyle name="스타일 2 4" xfId="1654"/>
    <cellStyle name="스타일 2 5" xfId="1655"/>
    <cellStyle name="스타일 2 6" xfId="1656"/>
    <cellStyle name="스타일 2 7" xfId="1657"/>
    <cellStyle name="스타일 2 8" xfId="1658"/>
    <cellStyle name="스타일 2 9" xfId="1659"/>
    <cellStyle name="스타일 20" xfId="4121"/>
    <cellStyle name="스타일 21" xfId="4122"/>
    <cellStyle name="스타일 22" xfId="4123"/>
    <cellStyle name="스타일 22 2" xfId="4569"/>
    <cellStyle name="스타일 22 3" xfId="5686"/>
    <cellStyle name="스타일 23" xfId="4124"/>
    <cellStyle name="스타일 23 2" xfId="4570"/>
    <cellStyle name="스타일 23 3" xfId="5687"/>
    <cellStyle name="스타일 24" xfId="4125"/>
    <cellStyle name="스타일 24 2" xfId="4571"/>
    <cellStyle name="스타일 24 3" xfId="5688"/>
    <cellStyle name="스타일 25" xfId="4126"/>
    <cellStyle name="스타일 25 2" xfId="4572"/>
    <cellStyle name="스타일 25 3" xfId="5689"/>
    <cellStyle name="스타일 3" xfId="1660"/>
    <cellStyle name="스타일 3 2" xfId="1661"/>
    <cellStyle name="스타일 3 2 2" xfId="1662"/>
    <cellStyle name="스타일 3 2 3" xfId="20150"/>
    <cellStyle name="스타일 3 3" xfId="1663"/>
    <cellStyle name="스타일 3 4" xfId="4127"/>
    <cellStyle name="스타일 4" xfId="1664"/>
    <cellStyle name="스타일 4 2" xfId="4128"/>
    <cellStyle name="스타일 4 2 2" xfId="7594"/>
    <cellStyle name="스타일 4 3" xfId="7595"/>
    <cellStyle name="스타일 4 4" xfId="8298"/>
    <cellStyle name="스타일 5" xfId="1665"/>
    <cellStyle name="스타일 5 2" xfId="1666"/>
    <cellStyle name="스타일 5 2 2" xfId="1667"/>
    <cellStyle name="스타일 5 2 3" xfId="20151"/>
    <cellStyle name="스타일 5 3" xfId="1668"/>
    <cellStyle name="스타일 5 4" xfId="4129"/>
    <cellStyle name="스타일 6" xfId="1669"/>
    <cellStyle name="스타일 6 2" xfId="3059"/>
    <cellStyle name="스타일 6 2 2" xfId="7597"/>
    <cellStyle name="스타일 6 3" xfId="7596"/>
    <cellStyle name="스타일 7" xfId="1670"/>
    <cellStyle name="스타일 7 2" xfId="4131"/>
    <cellStyle name="스타일 8" xfId="1671"/>
    <cellStyle name="스타일 8 2" xfId="4132"/>
    <cellStyle name="스타일 9" xfId="4133"/>
    <cellStyle name="식" xfId="1672"/>
    <cellStyle name="십억단위" xfId="3060"/>
    <cellStyle name="ㅇㅇ" xfId="4135"/>
    <cellStyle name="안건회계법인" xfId="1673"/>
    <cellStyle name="안건회계법인 2" xfId="4540"/>
    <cellStyle name="안건회계법인 3" xfId="3333"/>
    <cellStyle name="액제" xfId="4136"/>
    <cellStyle name="앰플" xfId="4137"/>
    <cellStyle name="연결된 셀" xfId="3147" builtinId="24" customBuiltin="1"/>
    <cellStyle name="연결된 셀 10" xfId="1674"/>
    <cellStyle name="연결된 셀 11" xfId="1675"/>
    <cellStyle name="연결된 셀 12" xfId="1676"/>
    <cellStyle name="연결된 셀 13" xfId="1677"/>
    <cellStyle name="연결된 셀 14" xfId="1678"/>
    <cellStyle name="연결된 셀 15" xfId="1679"/>
    <cellStyle name="연결된 셀 16" xfId="1680"/>
    <cellStyle name="연결된 셀 17" xfId="1681"/>
    <cellStyle name="연결된 셀 18" xfId="1682"/>
    <cellStyle name="연결된 셀 19" xfId="1683"/>
    <cellStyle name="연결된 셀 2" xfId="1684"/>
    <cellStyle name="연결된 셀 2 2" xfId="7599"/>
    <cellStyle name="연결된 셀 20" xfId="1685"/>
    <cellStyle name="연결된 셀 21" xfId="1686"/>
    <cellStyle name="연결된 셀 22" xfId="1687"/>
    <cellStyle name="연결된 셀 23" xfId="1688"/>
    <cellStyle name="연결된 셀 24" xfId="1689"/>
    <cellStyle name="연결된 셀 25" xfId="1690"/>
    <cellStyle name="연결된 셀 26" xfId="1691"/>
    <cellStyle name="연결된 셀 27" xfId="1692"/>
    <cellStyle name="연결된 셀 28" xfId="1693"/>
    <cellStyle name="연결된 셀 29" xfId="1694"/>
    <cellStyle name="연결된 셀 3" xfId="1695"/>
    <cellStyle name="연결된 셀 30" xfId="1696"/>
    <cellStyle name="연결된 셀 31" xfId="1697"/>
    <cellStyle name="연결된 셀 32" xfId="3125"/>
    <cellStyle name="연결된 셀 4" xfId="1698"/>
    <cellStyle name="연결된 셀 5" xfId="1699"/>
    <cellStyle name="연결된 셀 6" xfId="1700"/>
    <cellStyle name="연결된 셀 7" xfId="1701"/>
    <cellStyle name="연결된 셀 8" xfId="1702"/>
    <cellStyle name="연결된 셀 9" xfId="1703"/>
    <cellStyle name="연고" xfId="4138"/>
    <cellStyle name="열어본 하이퍼링크" xfId="3061"/>
    <cellStyle name="霓付 [0]_??喊 " xfId="4139"/>
    <cellStyle name="霓付_??喊 " xfId="4140"/>
    <cellStyle name="옴니" xfId="4141"/>
    <cellStyle name="요약" xfId="3151" builtinId="25" customBuiltin="1"/>
    <cellStyle name="요약 10" xfId="1704"/>
    <cellStyle name="요약 11" xfId="1705"/>
    <cellStyle name="요약 12" xfId="1706"/>
    <cellStyle name="요약 13" xfId="1707"/>
    <cellStyle name="요약 14" xfId="1708"/>
    <cellStyle name="요약 15" xfId="1709"/>
    <cellStyle name="요약 16" xfId="1710"/>
    <cellStyle name="요약 17" xfId="1711"/>
    <cellStyle name="요약 18" xfId="1712"/>
    <cellStyle name="요약 19" xfId="1713"/>
    <cellStyle name="요약 2" xfId="1714"/>
    <cellStyle name="요약 2 2" xfId="7601"/>
    <cellStyle name="요약 2 2 2" xfId="8710"/>
    <cellStyle name="요약 2 2 2 10" xfId="6607"/>
    <cellStyle name="요약 2 2 2 10 2" xfId="7383"/>
    <cellStyle name="요약 2 2 2 10 3" xfId="6053"/>
    <cellStyle name="요약 2 2 2 10 4" xfId="8494"/>
    <cellStyle name="요약 2 2 2 10 5" xfId="5802"/>
    <cellStyle name="요약 2 2 2 10 6" xfId="12631"/>
    <cellStyle name="요약 2 2 2 10 7" xfId="5562"/>
    <cellStyle name="요약 2 2 2 11" xfId="8909"/>
    <cellStyle name="요약 2 2 2 11 2" xfId="11526"/>
    <cellStyle name="요약 2 2 2 11 3" xfId="8161"/>
    <cellStyle name="요약 2 2 2 11 4" xfId="6194"/>
    <cellStyle name="요약 2 2 2 11 5" xfId="5532"/>
    <cellStyle name="요약 2 2 2 11 6" xfId="7714"/>
    <cellStyle name="요약 2 2 2 11 7" xfId="17218"/>
    <cellStyle name="요약 2 2 2 12" xfId="6637"/>
    <cellStyle name="요약 2 2 2 12 2" xfId="7360"/>
    <cellStyle name="요약 2 2 2 12 3" xfId="8272"/>
    <cellStyle name="요약 2 2 2 12 4" xfId="5059"/>
    <cellStyle name="요약 2 2 2 12 5" xfId="3260"/>
    <cellStyle name="요약 2 2 2 12 6" xfId="7523"/>
    <cellStyle name="요약 2 2 2 12 7" xfId="5564"/>
    <cellStyle name="요약 2 2 2 13" xfId="6662"/>
    <cellStyle name="요약 2 2 2 13 2" xfId="7340"/>
    <cellStyle name="요약 2 2 2 13 3" xfId="8053"/>
    <cellStyle name="요약 2 2 2 13 4" xfId="8375"/>
    <cellStyle name="요약 2 2 2 13 5" xfId="15927"/>
    <cellStyle name="요약 2 2 2 13 6" xfId="17111"/>
    <cellStyle name="요약 2 2 2 13 7" xfId="18155"/>
    <cellStyle name="요약 2 2 2 14" xfId="6597"/>
    <cellStyle name="요약 2 2 2 14 2" xfId="7391"/>
    <cellStyle name="요약 2 2 2 14 3" xfId="6044"/>
    <cellStyle name="요약 2 2 2 14 4" xfId="8458"/>
    <cellStyle name="요약 2 2 2 14 5" xfId="6448"/>
    <cellStyle name="요약 2 2 2 14 6" xfId="14107"/>
    <cellStyle name="요약 2 2 2 14 7" xfId="5430"/>
    <cellStyle name="요약 2 2 2 15" xfId="9626"/>
    <cellStyle name="요약 2 2 2 15 2" xfId="12230"/>
    <cellStyle name="요약 2 2 2 15 3" xfId="13664"/>
    <cellStyle name="요약 2 2 2 15 4" xfId="15000"/>
    <cellStyle name="요약 2 2 2 15 5" xfId="16261"/>
    <cellStyle name="요약 2 2 2 15 6" xfId="17465"/>
    <cellStyle name="요약 2 2 2 15 7" xfId="18403"/>
    <cellStyle name="요약 2 2 2 16" xfId="6744"/>
    <cellStyle name="요약 2 2 2 16 2" xfId="7280"/>
    <cellStyle name="요약 2 2 2 16 3" xfId="13089"/>
    <cellStyle name="요약 2 2 2 16 4" xfId="14325"/>
    <cellStyle name="요약 2 2 2 16 5" xfId="15627"/>
    <cellStyle name="요약 2 2 2 16 6" xfId="16946"/>
    <cellStyle name="요약 2 2 2 16 7" xfId="18033"/>
    <cellStyle name="요약 2 2 2 17" xfId="9175"/>
    <cellStyle name="요약 2 2 2 17 2" xfId="11783"/>
    <cellStyle name="요약 2 2 2 17 3" xfId="6018"/>
    <cellStyle name="요약 2 2 2 17 4" xfId="7231"/>
    <cellStyle name="요약 2 2 2 17 5" xfId="7759"/>
    <cellStyle name="요약 2 2 2 17 6" xfId="4859"/>
    <cellStyle name="요약 2 2 2 17 7" xfId="16081"/>
    <cellStyle name="요약 2 2 2 18" xfId="6728"/>
    <cellStyle name="요약 2 2 2 18 2" xfId="7290"/>
    <cellStyle name="요약 2 2 2 18 3" xfId="13146"/>
    <cellStyle name="요약 2 2 2 18 4" xfId="14404"/>
    <cellStyle name="요약 2 2 2 18 5" xfId="15825"/>
    <cellStyle name="요약 2 2 2 18 6" xfId="16996"/>
    <cellStyle name="요약 2 2 2 18 7" xfId="18106"/>
    <cellStyle name="요약 2 2 2 19" xfId="9006"/>
    <cellStyle name="요약 2 2 2 19 2" xfId="11622"/>
    <cellStyle name="요약 2 2 2 19 3" xfId="7647"/>
    <cellStyle name="요약 2 2 2 19 4" xfId="6133"/>
    <cellStyle name="요약 2 2 2 19 5" xfId="14345"/>
    <cellStyle name="요약 2 2 2 19 6" xfId="15407"/>
    <cellStyle name="요약 2 2 2 19 7" xfId="16894"/>
    <cellStyle name="요약 2 2 2 2" xfId="9290"/>
    <cellStyle name="요약 2 2 2 2 2" xfId="11895"/>
    <cellStyle name="요약 2 2 2 2 2 2" xfId="20500"/>
    <cellStyle name="요약 2 2 2 2 3" xfId="7957"/>
    <cellStyle name="요약 2 2 2 2 3 2" xfId="20534"/>
    <cellStyle name="요약 2 2 2 2 4" xfId="7745"/>
    <cellStyle name="요약 2 2 2 2 5" xfId="10428"/>
    <cellStyle name="요약 2 2 2 2 6" xfId="15702"/>
    <cellStyle name="요약 2 2 2 2 7" xfId="17024"/>
    <cellStyle name="요약 2 2 2 2 8" xfId="20195"/>
    <cellStyle name="요약 2 2 2 20" xfId="6509"/>
    <cellStyle name="요약 2 2 2 20 2" xfId="7461"/>
    <cellStyle name="요약 2 2 2 20 3" xfId="8264"/>
    <cellStyle name="요약 2 2 2 20 4" xfId="5958"/>
    <cellStyle name="요약 2 2 2 20 5" xfId="11338"/>
    <cellStyle name="요약 2 2 2 20 6" xfId="8068"/>
    <cellStyle name="요약 2 2 2 20 7" xfId="10544"/>
    <cellStyle name="요약 2 2 2 21" xfId="9099"/>
    <cellStyle name="요약 2 2 2 21 2" xfId="11711"/>
    <cellStyle name="요약 2 2 2 21 3" xfId="7117"/>
    <cellStyle name="요약 2 2 2 21 4" xfId="6123"/>
    <cellStyle name="요약 2 2 2 21 5" xfId="4641"/>
    <cellStyle name="요약 2 2 2 21 6" xfId="6231"/>
    <cellStyle name="요약 2 2 2 21 7" xfId="8510"/>
    <cellStyle name="요약 2 2 2 22" xfId="6493"/>
    <cellStyle name="요약 2 2 2 22 2" xfId="7477"/>
    <cellStyle name="요약 2 2 2 22 3" xfId="6964"/>
    <cellStyle name="요약 2 2 2 22 4" xfId="5874"/>
    <cellStyle name="요약 2 2 2 22 5" xfId="7210"/>
    <cellStyle name="요약 2 2 2 22 6" xfId="8061"/>
    <cellStyle name="요약 2 2 2 22 7" xfId="14273"/>
    <cellStyle name="요약 2 2 2 23" xfId="6726"/>
    <cellStyle name="요약 2 2 2 23 2" xfId="7292"/>
    <cellStyle name="요약 2 2 2 23 3" xfId="12979"/>
    <cellStyle name="요약 2 2 2 23 4" xfId="14526"/>
    <cellStyle name="요약 2 2 2 23 5" xfId="15690"/>
    <cellStyle name="요약 2 2 2 23 6" xfId="16981"/>
    <cellStyle name="요약 2 2 2 23 7" xfId="18054"/>
    <cellStyle name="요약 2 2 2 24" xfId="9401"/>
    <cellStyle name="요약 2 2 2 24 2" xfId="12006"/>
    <cellStyle name="요약 2 2 2 24 3" xfId="5741"/>
    <cellStyle name="요약 2 2 2 24 4" xfId="7127"/>
    <cellStyle name="요약 2 2 2 24 5" xfId="6793"/>
    <cellStyle name="요약 2 2 2 24 6" xfId="6897"/>
    <cellStyle name="요약 2 2 2 24 7" xfId="6862"/>
    <cellStyle name="요약 2 2 2 25" xfId="9570"/>
    <cellStyle name="요약 2 2 2 25 2" xfId="12174"/>
    <cellStyle name="요약 2 2 2 25 3" xfId="8358"/>
    <cellStyle name="요약 2 2 2 25 4" xfId="10535"/>
    <cellStyle name="요약 2 2 2 25 5" xfId="12897"/>
    <cellStyle name="요약 2 2 2 25 6" xfId="6962"/>
    <cellStyle name="요약 2 2 2 25 7" xfId="7499"/>
    <cellStyle name="요약 2 2 2 26" xfId="6520"/>
    <cellStyle name="요약 2 2 2 26 2" xfId="5560"/>
    <cellStyle name="요약 2 2 2 26 3" xfId="5075"/>
    <cellStyle name="요약 2 2 2 26 4" xfId="5990"/>
    <cellStyle name="요약 2 2 2 26 5" xfId="5584"/>
    <cellStyle name="요약 2 2 2 26 6" xfId="12931"/>
    <cellStyle name="요약 2 2 2 26 7" xfId="14294"/>
    <cellStyle name="요약 2 2 2 27" xfId="9831"/>
    <cellStyle name="요약 2 2 2 27 2" xfId="12435"/>
    <cellStyle name="요약 2 2 2 27 3" xfId="13869"/>
    <cellStyle name="요약 2 2 2 27 4" xfId="15205"/>
    <cellStyle name="요약 2 2 2 27 5" xfId="16466"/>
    <cellStyle name="요약 2 2 2 27 6" xfId="17670"/>
    <cellStyle name="요약 2 2 2 27 7" xfId="18608"/>
    <cellStyle name="요약 2 2 2 28" xfId="8840"/>
    <cellStyle name="요약 2 2 2 28 2" xfId="11459"/>
    <cellStyle name="요약 2 2 2 28 3" xfId="8328"/>
    <cellStyle name="요약 2 2 2 28 4" xfId="6790"/>
    <cellStyle name="요약 2 2 2 28 5" xfId="8077"/>
    <cellStyle name="요약 2 2 2 28 6" xfId="15633"/>
    <cellStyle name="요약 2 2 2 28 7" xfId="10430"/>
    <cellStyle name="요약 2 2 2 29" xfId="10136"/>
    <cellStyle name="요약 2 2 2 29 2" xfId="12710"/>
    <cellStyle name="요약 2 2 2 29 3" xfId="14126"/>
    <cellStyle name="요약 2 2 2 29 4" xfId="15460"/>
    <cellStyle name="요약 2 2 2 29 5" xfId="16715"/>
    <cellStyle name="요약 2 2 2 29 6" xfId="17907"/>
    <cellStyle name="요약 2 2 2 29 7" xfId="18838"/>
    <cellStyle name="요약 2 2 2 3" xfId="6707"/>
    <cellStyle name="요약 2 2 2 3 2" xfId="7311"/>
    <cellStyle name="요약 2 2 2 3 3" xfId="13349"/>
    <cellStyle name="요약 2 2 2 3 4" xfId="14598"/>
    <cellStyle name="요약 2 2 2 3 5" xfId="15705"/>
    <cellStyle name="요약 2 2 2 3 6" xfId="17039"/>
    <cellStyle name="요약 2 2 2 3 7" xfId="18062"/>
    <cellStyle name="요약 2 2 2 3 8" xfId="20609"/>
    <cellStyle name="요약 2 2 2 30" xfId="10244"/>
    <cellStyle name="요약 2 2 2 30 2" xfId="12785"/>
    <cellStyle name="요약 2 2 2 30 3" xfId="14196"/>
    <cellStyle name="요약 2 2 2 30 4" xfId="15527"/>
    <cellStyle name="요약 2 2 2 30 5" xfId="16772"/>
    <cellStyle name="요약 2 2 2 30 6" xfId="17956"/>
    <cellStyle name="요약 2 2 2 30 7" xfId="18887"/>
    <cellStyle name="요약 2 2 2 31" xfId="10031"/>
    <cellStyle name="요약 2 2 2 31 2" xfId="12633"/>
    <cellStyle name="요약 2 2 2 31 3" xfId="14065"/>
    <cellStyle name="요약 2 2 2 31 4" xfId="15398"/>
    <cellStyle name="요약 2 2 2 31 5" xfId="16659"/>
    <cellStyle name="요약 2 2 2 31 6" xfId="17863"/>
    <cellStyle name="요약 2 2 2 31 7" xfId="18793"/>
    <cellStyle name="요약 2 2 2 32" xfId="11155"/>
    <cellStyle name="요약 2 2 2 32 2" xfId="13509"/>
    <cellStyle name="요약 2 2 2 32 3" xfId="14846"/>
    <cellStyle name="요약 2 2 2 32 4" xfId="16099"/>
    <cellStyle name="요약 2 2 2 32 5" xfId="17314"/>
    <cellStyle name="요약 2 2 2 32 6" xfId="18255"/>
    <cellStyle name="요약 2 2 2 32 7" xfId="19071"/>
    <cellStyle name="요약 2 2 2 33" xfId="11273"/>
    <cellStyle name="요약 2 2 2 33 2" xfId="13598"/>
    <cellStyle name="요약 2 2 2 33 3" xfId="14922"/>
    <cellStyle name="요약 2 2 2 33 4" xfId="16171"/>
    <cellStyle name="요약 2 2 2 33 5" xfId="17381"/>
    <cellStyle name="요약 2 2 2 33 6" xfId="18313"/>
    <cellStyle name="요약 2 2 2 33 7" xfId="19130"/>
    <cellStyle name="요약 2 2 2 34" xfId="11037"/>
    <cellStyle name="요약 2 2 2 34 2" xfId="13414"/>
    <cellStyle name="요약 2 2 2 34 3" xfId="14758"/>
    <cellStyle name="요약 2 2 2 34 4" xfId="16019"/>
    <cellStyle name="요약 2 2 2 34 5" xfId="17241"/>
    <cellStyle name="요약 2 2 2 34 6" xfId="18195"/>
    <cellStyle name="요약 2 2 2 34 7" xfId="19009"/>
    <cellStyle name="요약 2 2 2 35" xfId="5182"/>
    <cellStyle name="요약 2 2 2 36" xfId="8549"/>
    <cellStyle name="요약 2 2 2 37" xfId="14142"/>
    <cellStyle name="요약 2 2 2 38" xfId="15621"/>
    <cellStyle name="요약 2 2 2 39" xfId="10565"/>
    <cellStyle name="요약 2 2 2 4" xfId="9389"/>
    <cellStyle name="요약 2 2 2 4 2" xfId="11994"/>
    <cellStyle name="요약 2 2 2 4 3" xfId="5069"/>
    <cellStyle name="요약 2 2 2 4 4" xfId="7133"/>
    <cellStyle name="요약 2 2 2 4 5" xfId="8572"/>
    <cellStyle name="요약 2 2 2 4 6" xfId="7011"/>
    <cellStyle name="요약 2 2 2 4 7" xfId="4942"/>
    <cellStyle name="요약 2 2 2 4 8" xfId="20707"/>
    <cellStyle name="요약 2 2 2 40" xfId="20312"/>
    <cellStyle name="요약 2 2 2 5" xfId="9367"/>
    <cellStyle name="요약 2 2 2 5 2" xfId="11972"/>
    <cellStyle name="요약 2 2 2 5 3" xfId="5377"/>
    <cellStyle name="요약 2 2 2 5 4" xfId="7152"/>
    <cellStyle name="요약 2 2 2 5 5" xfId="10530"/>
    <cellStyle name="요약 2 2 2 5 6" xfId="6104"/>
    <cellStyle name="요약 2 2 2 5 7" xfId="6805"/>
    <cellStyle name="요약 2 2 2 6" xfId="8868"/>
    <cellStyle name="요약 2 2 2 6 2" xfId="11486"/>
    <cellStyle name="요약 2 2 2 6 3" xfId="5616"/>
    <cellStyle name="요약 2 2 2 6 4" xfId="13102"/>
    <cellStyle name="요약 2 2 2 6 5" xfId="12681"/>
    <cellStyle name="요약 2 2 2 6 6" xfId="7507"/>
    <cellStyle name="요약 2 2 2 6 7" xfId="8139"/>
    <cellStyle name="요약 2 2 2 7" xfId="9129"/>
    <cellStyle name="요약 2 2 2 7 2" xfId="11738"/>
    <cellStyle name="요약 2 2 2 7 3" xfId="7635"/>
    <cellStyle name="요약 2 2 2 7 4" xfId="8594"/>
    <cellStyle name="요약 2 2 2 7 5" xfId="8382"/>
    <cellStyle name="요약 2 2 2 7 6" xfId="5767"/>
    <cellStyle name="요약 2 2 2 7 7" xfId="6313"/>
    <cellStyle name="요약 2 2 2 8" xfId="9055"/>
    <cellStyle name="요약 2 2 2 8 2" xfId="11670"/>
    <cellStyle name="요약 2 2 2 8 3" xfId="4837"/>
    <cellStyle name="요약 2 2 2 8 4" xfId="7226"/>
    <cellStyle name="요약 2 2 2 8 5" xfId="14641"/>
    <cellStyle name="요약 2 2 2 8 6" xfId="15963"/>
    <cellStyle name="요약 2 2 2 8 7" xfId="17162"/>
    <cellStyle name="요약 2 2 2 9" xfId="9181"/>
    <cellStyle name="요약 2 2 2 9 2" xfId="11789"/>
    <cellStyle name="요약 2 2 2 9 3" xfId="6017"/>
    <cellStyle name="요약 2 2 2 9 4" xfId="11356"/>
    <cellStyle name="요약 2 2 2 9 5" xfId="6378"/>
    <cellStyle name="요약 2 2 2 9 6" xfId="5673"/>
    <cellStyle name="요약 2 2 2 9 7" xfId="5995"/>
    <cellStyle name="요약 2 2 3" xfId="8805"/>
    <cellStyle name="요약 2 2 3 10" xfId="9573"/>
    <cellStyle name="요약 2 2 3 10 2" xfId="12177"/>
    <cellStyle name="요약 2 2 3 10 3" xfId="5926"/>
    <cellStyle name="요약 2 2 3 10 4" xfId="11432"/>
    <cellStyle name="요약 2 2 3 10 5" xfId="7724"/>
    <cellStyle name="요약 2 2 3 10 6" xfId="14415"/>
    <cellStyle name="요약 2 2 3 10 7" xfId="14736"/>
    <cellStyle name="요약 2 2 3 11" xfId="9445"/>
    <cellStyle name="요약 2 2 3 11 2" xfId="12049"/>
    <cellStyle name="요약 2 2 3 11 3" xfId="4333"/>
    <cellStyle name="요약 2 2 3 11 4" xfId="10598"/>
    <cellStyle name="요약 2 2 3 11 5" xfId="6247"/>
    <cellStyle name="요약 2 2 3 11 6" xfId="15865"/>
    <cellStyle name="요약 2 2 3 11 7" xfId="17157"/>
    <cellStyle name="요약 2 2 3 12" xfId="9608"/>
    <cellStyle name="요약 2 2 3 12 2" xfId="12212"/>
    <cellStyle name="요약 2 2 3 12 3" xfId="5941"/>
    <cellStyle name="요약 2 2 3 12 4" xfId="12875"/>
    <cellStyle name="요약 2 2 3 12 5" xfId="16243"/>
    <cellStyle name="요약 2 2 3 12 6" xfId="17447"/>
    <cellStyle name="요약 2 2 3 12 7" xfId="18385"/>
    <cellStyle name="요약 2 2 3 13" xfId="9633"/>
    <cellStyle name="요약 2 2 3 13 2" xfId="12237"/>
    <cellStyle name="요약 2 2 3 13 3" xfId="13671"/>
    <cellStyle name="요약 2 2 3 13 4" xfId="15007"/>
    <cellStyle name="요약 2 2 3 13 5" xfId="16268"/>
    <cellStyle name="요약 2 2 3 13 6" xfId="17472"/>
    <cellStyle name="요약 2 2 3 13 7" xfId="18410"/>
    <cellStyle name="요약 2 2 3 14" xfId="6764"/>
    <cellStyle name="요약 2 2 3 14 2" xfId="3309"/>
    <cellStyle name="요약 2 2 3 14 3" xfId="13074"/>
    <cellStyle name="요약 2 2 3 14 4" xfId="14304"/>
    <cellStyle name="요약 2 2 3 14 5" xfId="15617"/>
    <cellStyle name="요약 2 2 3 14 6" xfId="16935"/>
    <cellStyle name="요약 2 2 3 14 7" xfId="18030"/>
    <cellStyle name="요약 2 2 3 15" xfId="9657"/>
    <cellStyle name="요약 2 2 3 15 2" xfId="12261"/>
    <cellStyle name="요약 2 2 3 15 3" xfId="13695"/>
    <cellStyle name="요약 2 2 3 15 4" xfId="15031"/>
    <cellStyle name="요약 2 2 3 15 5" xfId="16292"/>
    <cellStyle name="요약 2 2 3 15 6" xfId="17496"/>
    <cellStyle name="요약 2 2 3 15 7" xfId="18434"/>
    <cellStyle name="요약 2 2 3 16" xfId="9681"/>
    <cellStyle name="요약 2 2 3 16 2" xfId="12285"/>
    <cellStyle name="요약 2 2 3 16 3" xfId="13719"/>
    <cellStyle name="요약 2 2 3 16 4" xfId="15055"/>
    <cellStyle name="요약 2 2 3 16 5" xfId="16316"/>
    <cellStyle name="요약 2 2 3 16 6" xfId="17520"/>
    <cellStyle name="요약 2 2 3 16 7" xfId="18458"/>
    <cellStyle name="요약 2 2 3 17" xfId="9715"/>
    <cellStyle name="요약 2 2 3 17 2" xfId="12319"/>
    <cellStyle name="요약 2 2 3 17 3" xfId="13753"/>
    <cellStyle name="요약 2 2 3 17 4" xfId="15089"/>
    <cellStyle name="요약 2 2 3 17 5" xfId="16350"/>
    <cellStyle name="요약 2 2 3 17 6" xfId="17554"/>
    <cellStyle name="요약 2 2 3 17 7" xfId="18492"/>
    <cellStyle name="요약 2 2 3 18" xfId="9736"/>
    <cellStyle name="요약 2 2 3 18 2" xfId="12340"/>
    <cellStyle name="요약 2 2 3 18 3" xfId="13774"/>
    <cellStyle name="요약 2 2 3 18 4" xfId="15110"/>
    <cellStyle name="요약 2 2 3 18 5" xfId="16371"/>
    <cellStyle name="요약 2 2 3 18 6" xfId="17575"/>
    <cellStyle name="요약 2 2 3 18 7" xfId="18513"/>
    <cellStyle name="요약 2 2 3 19" xfId="9759"/>
    <cellStyle name="요약 2 2 3 19 2" xfId="12363"/>
    <cellStyle name="요약 2 2 3 19 3" xfId="13797"/>
    <cellStyle name="요약 2 2 3 19 4" xfId="15133"/>
    <cellStyle name="요약 2 2 3 19 5" xfId="16394"/>
    <cellStyle name="요약 2 2 3 19 6" xfId="17598"/>
    <cellStyle name="요약 2 2 3 19 7" xfId="18536"/>
    <cellStyle name="요약 2 2 3 2" xfId="9325"/>
    <cellStyle name="요약 2 2 3 2 2" xfId="11930"/>
    <cellStyle name="요약 2 2 3 2 3" xfId="4787"/>
    <cellStyle name="요약 2 2 3 2 4" xfId="13254"/>
    <cellStyle name="요약 2 2 3 2 5" xfId="14894"/>
    <cellStyle name="요약 2 2 3 2 6" xfId="15707"/>
    <cellStyle name="요약 2 2 3 2 7" xfId="17354"/>
    <cellStyle name="요약 2 2 3 2 8" xfId="20655"/>
    <cellStyle name="요약 2 2 3 20" xfId="9776"/>
    <cellStyle name="요약 2 2 3 20 2" xfId="12380"/>
    <cellStyle name="요약 2 2 3 20 3" xfId="13814"/>
    <cellStyle name="요약 2 2 3 20 4" xfId="15150"/>
    <cellStyle name="요약 2 2 3 20 5" xfId="16411"/>
    <cellStyle name="요약 2 2 3 20 6" xfId="17615"/>
    <cellStyle name="요약 2 2 3 20 7" xfId="18553"/>
    <cellStyle name="요약 2 2 3 21" xfId="9802"/>
    <cellStyle name="요약 2 2 3 21 2" xfId="12406"/>
    <cellStyle name="요약 2 2 3 21 3" xfId="13840"/>
    <cellStyle name="요약 2 2 3 21 4" xfId="15176"/>
    <cellStyle name="요약 2 2 3 21 5" xfId="16437"/>
    <cellStyle name="요약 2 2 3 21 6" xfId="17641"/>
    <cellStyle name="요약 2 2 3 21 7" xfId="18579"/>
    <cellStyle name="요약 2 2 3 22" xfId="9823"/>
    <cellStyle name="요약 2 2 3 22 2" xfId="12427"/>
    <cellStyle name="요약 2 2 3 22 3" xfId="13861"/>
    <cellStyle name="요약 2 2 3 22 4" xfId="15197"/>
    <cellStyle name="요약 2 2 3 22 5" xfId="16458"/>
    <cellStyle name="요약 2 2 3 22 6" xfId="17662"/>
    <cellStyle name="요약 2 2 3 22 7" xfId="18600"/>
    <cellStyle name="요약 2 2 3 23" xfId="9844"/>
    <cellStyle name="요약 2 2 3 23 2" xfId="12448"/>
    <cellStyle name="요약 2 2 3 23 3" xfId="13882"/>
    <cellStyle name="요약 2 2 3 23 4" xfId="15218"/>
    <cellStyle name="요약 2 2 3 23 5" xfId="16479"/>
    <cellStyle name="요약 2 2 3 23 6" xfId="17683"/>
    <cellStyle name="요약 2 2 3 23 7" xfId="18621"/>
    <cellStyle name="요약 2 2 3 24" xfId="9245"/>
    <cellStyle name="요약 2 2 3 24 2" xfId="11850"/>
    <cellStyle name="요약 2 2 3 24 3" xfId="7914"/>
    <cellStyle name="요약 2 2 3 24 4" xfId="13310"/>
    <cellStyle name="요약 2 2 3 24 5" xfId="14664"/>
    <cellStyle name="요약 2 2 3 24 6" xfId="15614"/>
    <cellStyle name="요약 2 2 3 24 7" xfId="17083"/>
    <cellStyle name="요약 2 2 3 25" xfId="9873"/>
    <cellStyle name="요약 2 2 3 25 2" xfId="12477"/>
    <cellStyle name="요약 2 2 3 25 3" xfId="13911"/>
    <cellStyle name="요약 2 2 3 25 4" xfId="15247"/>
    <cellStyle name="요약 2 2 3 25 5" xfId="16508"/>
    <cellStyle name="요약 2 2 3 25 6" xfId="17712"/>
    <cellStyle name="요약 2 2 3 25 7" xfId="18650"/>
    <cellStyle name="요약 2 2 3 26" xfId="9898"/>
    <cellStyle name="요약 2 2 3 26 2" xfId="12502"/>
    <cellStyle name="요약 2 2 3 26 3" xfId="13936"/>
    <cellStyle name="요약 2 2 3 26 4" xfId="15272"/>
    <cellStyle name="요약 2 2 3 26 5" xfId="16533"/>
    <cellStyle name="요약 2 2 3 26 6" xfId="17737"/>
    <cellStyle name="요약 2 2 3 26 7" xfId="18675"/>
    <cellStyle name="요약 2 2 3 27" xfId="9918"/>
    <cellStyle name="요약 2 2 3 27 2" xfId="12522"/>
    <cellStyle name="요약 2 2 3 27 3" xfId="13956"/>
    <cellStyle name="요약 2 2 3 27 4" xfId="15292"/>
    <cellStyle name="요약 2 2 3 27 5" xfId="16553"/>
    <cellStyle name="요약 2 2 3 27 6" xfId="17757"/>
    <cellStyle name="요약 2 2 3 27 7" xfId="18695"/>
    <cellStyle name="요약 2 2 3 28" xfId="9939"/>
    <cellStyle name="요약 2 2 3 28 2" xfId="12543"/>
    <cellStyle name="요약 2 2 3 28 3" xfId="13977"/>
    <cellStyle name="요약 2 2 3 28 4" xfId="15313"/>
    <cellStyle name="요약 2 2 3 28 5" xfId="16574"/>
    <cellStyle name="요약 2 2 3 28 6" xfId="17778"/>
    <cellStyle name="요약 2 2 3 28 7" xfId="18716"/>
    <cellStyle name="요약 2 2 3 29" xfId="9959"/>
    <cellStyle name="요약 2 2 3 29 2" xfId="12563"/>
    <cellStyle name="요약 2 2 3 29 3" xfId="13997"/>
    <cellStyle name="요약 2 2 3 29 4" xfId="15333"/>
    <cellStyle name="요약 2 2 3 29 5" xfId="16594"/>
    <cellStyle name="요약 2 2 3 29 6" xfId="17798"/>
    <cellStyle name="요약 2 2 3 29 7" xfId="18736"/>
    <cellStyle name="요약 2 2 3 3" xfId="9352"/>
    <cellStyle name="요약 2 2 3 3 2" xfId="11957"/>
    <cellStyle name="요약 2 2 3 3 3" xfId="5601"/>
    <cellStyle name="요약 2 2 3 3 4" xfId="4715"/>
    <cellStyle name="요약 2 2 3 3 5" xfId="10343"/>
    <cellStyle name="요약 2 2 3 3 6" xfId="16039"/>
    <cellStyle name="요약 2 2 3 3 7" xfId="4068"/>
    <cellStyle name="요약 2 2 3 3 8" xfId="20733"/>
    <cellStyle name="요약 2 2 3 30" xfId="9990"/>
    <cellStyle name="요약 2 2 3 30 2" xfId="12594"/>
    <cellStyle name="요약 2 2 3 30 3" xfId="14028"/>
    <cellStyle name="요약 2 2 3 30 4" xfId="15364"/>
    <cellStyle name="요약 2 2 3 30 5" xfId="16625"/>
    <cellStyle name="요약 2 2 3 30 6" xfId="17829"/>
    <cellStyle name="요약 2 2 3 30 7" xfId="18767"/>
    <cellStyle name="요약 2 2 3 31" xfId="10207"/>
    <cellStyle name="요약 2 2 3 31 2" xfId="12759"/>
    <cellStyle name="요약 2 2 3 31 3" xfId="14170"/>
    <cellStyle name="요약 2 2 3 31 4" xfId="15502"/>
    <cellStyle name="요약 2 2 3 31 5" xfId="16750"/>
    <cellStyle name="요약 2 2 3 31 6" xfId="17936"/>
    <cellStyle name="요약 2 2 3 31 7" xfId="18867"/>
    <cellStyle name="요약 2 2 3 32" xfId="10266"/>
    <cellStyle name="요약 2 2 3 32 2" xfId="12807"/>
    <cellStyle name="요약 2 2 3 32 3" xfId="14218"/>
    <cellStyle name="요약 2 2 3 32 4" xfId="15549"/>
    <cellStyle name="요약 2 2 3 32 5" xfId="16794"/>
    <cellStyle name="요약 2 2 3 32 6" xfId="17978"/>
    <cellStyle name="요약 2 2 3 32 7" xfId="18909"/>
    <cellStyle name="요약 2 2 3 33" xfId="10297"/>
    <cellStyle name="요약 2 2 3 33 2" xfId="12838"/>
    <cellStyle name="요약 2 2 3 33 3" xfId="14249"/>
    <cellStyle name="요약 2 2 3 33 4" xfId="15580"/>
    <cellStyle name="요약 2 2 3 33 5" xfId="16825"/>
    <cellStyle name="요약 2 2 3 33 6" xfId="18009"/>
    <cellStyle name="요약 2 2 3 33 7" xfId="18940"/>
    <cellStyle name="요약 2 2 3 34" xfId="11235"/>
    <cellStyle name="요약 2 2 3 34 2" xfId="13567"/>
    <cellStyle name="요약 2 2 3 34 3" xfId="14897"/>
    <cellStyle name="요약 2 2 3 34 4" xfId="16147"/>
    <cellStyle name="요약 2 2 3 34 5" xfId="17357"/>
    <cellStyle name="요약 2 2 3 34 6" xfId="18292"/>
    <cellStyle name="요약 2 2 3 34 7" xfId="19109"/>
    <cellStyle name="요약 2 2 3 35" xfId="11295"/>
    <cellStyle name="요약 2 2 3 35 2" xfId="13620"/>
    <cellStyle name="요약 2 2 3 35 3" xfId="14944"/>
    <cellStyle name="요약 2 2 3 35 4" xfId="16193"/>
    <cellStyle name="요약 2 2 3 35 5" xfId="17403"/>
    <cellStyle name="요약 2 2 3 35 6" xfId="18335"/>
    <cellStyle name="요약 2 2 3 35 7" xfId="19152"/>
    <cellStyle name="요약 2 2 3 36" xfId="11313"/>
    <cellStyle name="요약 2 2 3 36 2" xfId="13638"/>
    <cellStyle name="요약 2 2 3 36 3" xfId="14962"/>
    <cellStyle name="요약 2 2 3 36 4" xfId="16211"/>
    <cellStyle name="요약 2 2 3 36 5" xfId="17421"/>
    <cellStyle name="요약 2 2 3 36 6" xfId="18353"/>
    <cellStyle name="요약 2 2 3 36 7" xfId="19170"/>
    <cellStyle name="요약 2 2 3 37" xfId="11045"/>
    <cellStyle name="요약 2 2 3 37 2" xfId="13422"/>
    <cellStyle name="요약 2 2 3 37 3" xfId="14766"/>
    <cellStyle name="요약 2 2 3 37 4" xfId="16027"/>
    <cellStyle name="요약 2 2 3 37 5" xfId="17249"/>
    <cellStyle name="요약 2 2 3 37 6" xfId="18203"/>
    <cellStyle name="요약 2 2 3 37 7" xfId="19017"/>
    <cellStyle name="요약 2 2 3 38" xfId="20397"/>
    <cellStyle name="요약 2 2 3 4" xfId="6475"/>
    <cellStyle name="요약 2 2 3 4 2" xfId="7491"/>
    <cellStyle name="요약 2 2 3 4 3" xfId="8259"/>
    <cellStyle name="요약 2 2 3 4 4" xfId="6276"/>
    <cellStyle name="요약 2 2 3 4 5" xfId="6963"/>
    <cellStyle name="요약 2 2 3 4 6" xfId="14723"/>
    <cellStyle name="요약 2 2 3 4 7" xfId="16660"/>
    <cellStyle name="요약 2 2 3 5" xfId="9426"/>
    <cellStyle name="요약 2 2 3 5 2" xfId="12030"/>
    <cellStyle name="요약 2 2 3 5 3" xfId="7102"/>
    <cellStyle name="요약 2 2 3 5 4" xfId="7125"/>
    <cellStyle name="요약 2 2 3 5 5" xfId="8309"/>
    <cellStyle name="요약 2 2 3 5 6" xfId="5607"/>
    <cellStyle name="요약 2 2 3 5 7" xfId="13086"/>
    <cellStyle name="요약 2 2 3 6" xfId="9451"/>
    <cellStyle name="요약 2 2 3 6 2" xfId="12055"/>
    <cellStyle name="요약 2 2 3 6 3" xfId="4853"/>
    <cellStyle name="요약 2 2 3 6 4" xfId="10684"/>
    <cellStyle name="요약 2 2 3 6 5" xfId="7771"/>
    <cellStyle name="요약 2 2 3 6 6" xfId="15942"/>
    <cellStyle name="요약 2 2 3 6 7" xfId="17095"/>
    <cellStyle name="요약 2 2 3 7" xfId="9267"/>
    <cellStyle name="요약 2 2 3 7 2" xfId="11872"/>
    <cellStyle name="요약 2 2 3 7 3" xfId="7924"/>
    <cellStyle name="요약 2 2 3 7 4" xfId="12960"/>
    <cellStyle name="요약 2 2 3 7 5" xfId="14354"/>
    <cellStyle name="요약 2 2 3 7 6" xfId="15957"/>
    <cellStyle name="요약 2 2 3 7 7" xfId="14662"/>
    <cellStyle name="요약 2 2 3 8" xfId="9505"/>
    <cellStyle name="요약 2 2 3 8 2" xfId="12109"/>
    <cellStyle name="요약 2 2 3 8 3" xfId="6010"/>
    <cellStyle name="요약 2 2 3 8 4" xfId="13357"/>
    <cellStyle name="요약 2 2 3 8 5" xfId="7174"/>
    <cellStyle name="요약 2 2 3 8 6" xfId="15786"/>
    <cellStyle name="요약 2 2 3 8 7" xfId="6227"/>
    <cellStyle name="요약 2 2 3 9" xfId="9540"/>
    <cellStyle name="요약 2 2 3 9 2" xfId="12144"/>
    <cellStyle name="요약 2 2 3 9 3" xfId="5519"/>
    <cellStyle name="요약 2 2 3 9 4" xfId="13056"/>
    <cellStyle name="요약 2 2 3 9 5" xfId="7150"/>
    <cellStyle name="요약 2 2 3 9 6" xfId="13482"/>
    <cellStyle name="요약 2 2 3 9 7" xfId="6101"/>
    <cellStyle name="요약 2 2 4" xfId="11081"/>
    <cellStyle name="요약 2 2 4 2" xfId="13449"/>
    <cellStyle name="요약 2 2 4 3" xfId="14793"/>
    <cellStyle name="요약 2 2 4 4" xfId="16054"/>
    <cellStyle name="요약 2 2 4 5" xfId="17271"/>
    <cellStyle name="요약 2 2 4 6" xfId="18221"/>
    <cellStyle name="요약 2 2 4 7" xfId="19035"/>
    <cellStyle name="요약 2 2 4 8" xfId="20537"/>
    <cellStyle name="요약 2 2 5" xfId="20485"/>
    <cellStyle name="요약 2 2 6" xfId="20225"/>
    <cellStyle name="요약 2 3" xfId="10708"/>
    <cellStyle name="요약 2 3 2" xfId="13184"/>
    <cellStyle name="요약 2 3 3" xfId="14545"/>
    <cellStyle name="요약 2 3 4" xfId="15845"/>
    <cellStyle name="요약 2 3 5" xfId="17073"/>
    <cellStyle name="요약 2 3 6" xfId="18116"/>
    <cellStyle name="요약 2 3 7" xfId="18971"/>
    <cellStyle name="요약 2 4" xfId="11021"/>
    <cellStyle name="요약 2 4 2" xfId="13402"/>
    <cellStyle name="요약 2 4 3" xfId="14746"/>
    <cellStyle name="요약 2 4 4" xfId="16007"/>
    <cellStyle name="요약 2 4 5" xfId="17229"/>
    <cellStyle name="요약 2 4 6" xfId="18183"/>
    <cellStyle name="요약 2 4 7" xfId="18997"/>
    <cellStyle name="요약 2 5" xfId="19350"/>
    <cellStyle name="요약 20" xfId="1715"/>
    <cellStyle name="요약 21" xfId="1716"/>
    <cellStyle name="요약 22" xfId="1717"/>
    <cellStyle name="요약 23" xfId="1718"/>
    <cellStyle name="요약 24" xfId="1719"/>
    <cellStyle name="요약 25" xfId="1720"/>
    <cellStyle name="요약 26" xfId="1721"/>
    <cellStyle name="요약 27" xfId="1722"/>
    <cellStyle name="요약 28" xfId="1723"/>
    <cellStyle name="요약 29" xfId="1724"/>
    <cellStyle name="요약 3" xfId="1725"/>
    <cellStyle name="요약 30" xfId="1726"/>
    <cellStyle name="요약 31" xfId="1727"/>
    <cellStyle name="요약 32" xfId="3126"/>
    <cellStyle name="요약 32 2" xfId="10980"/>
    <cellStyle name="요약 32 3" xfId="13371"/>
    <cellStyle name="요약 32 4" xfId="14719"/>
    <cellStyle name="요약 32 5" xfId="15981"/>
    <cellStyle name="요약 32 6" xfId="17207"/>
    <cellStyle name="요약 32 7" xfId="18171"/>
    <cellStyle name="요약 32 8" xfId="18987"/>
    <cellStyle name="요약 4" xfId="1728"/>
    <cellStyle name="요약 5" xfId="1729"/>
    <cellStyle name="요약 6" xfId="1730"/>
    <cellStyle name="요약 7" xfId="1731"/>
    <cellStyle name="요약 8" xfId="1732"/>
    <cellStyle name="요약 9" xfId="1733"/>
    <cellStyle name="원" xfId="1734"/>
    <cellStyle name="원_손익계산서(05년6월)_2" xfId="1735"/>
    <cellStyle name="원통화" xfId="1736"/>
    <cellStyle name="유입" xfId="1737"/>
    <cellStyle name="유입 2" xfId="8693"/>
    <cellStyle name="유입 2 10" xfId="9784"/>
    <cellStyle name="유입 2 10 2" xfId="12388"/>
    <cellStyle name="유입 2 10 3" xfId="13822"/>
    <cellStyle name="유입 2 10 4" xfId="15158"/>
    <cellStyle name="유입 2 10 5" xfId="16419"/>
    <cellStyle name="유입 2 10 6" xfId="17623"/>
    <cellStyle name="유입 2 10 7" xfId="18561"/>
    <cellStyle name="유입 2 11" xfId="9035"/>
    <cellStyle name="유입 2 11 2" xfId="11651"/>
    <cellStyle name="유입 2 11 3" xfId="7675"/>
    <cellStyle name="유입 2 11 4" xfId="6326"/>
    <cellStyle name="유입 2 11 5" xfId="10796"/>
    <cellStyle name="유입 2 11 6" xfId="15402"/>
    <cellStyle name="유입 2 11 7" xfId="4414"/>
    <cellStyle name="유입 2 12" xfId="6489"/>
    <cellStyle name="유입 2 12 2" xfId="7479"/>
    <cellStyle name="유입 2 12 3" xfId="8261"/>
    <cellStyle name="유입 2 12 4" xfId="6271"/>
    <cellStyle name="유입 2 12 5" xfId="15394"/>
    <cellStyle name="유입 2 12 6" xfId="15442"/>
    <cellStyle name="유입 2 12 7" xfId="17859"/>
    <cellStyle name="유입 2 13" xfId="6585"/>
    <cellStyle name="유입 2 13 2" xfId="7402"/>
    <cellStyle name="유입 2 13 3" xfId="6035"/>
    <cellStyle name="유입 2 13 4" xfId="5132"/>
    <cellStyle name="유입 2 13 5" xfId="8317"/>
    <cellStyle name="유입 2 13 6" xfId="14429"/>
    <cellStyle name="유입 2 13 7" xfId="14819"/>
    <cellStyle name="유입 2 14" xfId="6562"/>
    <cellStyle name="유입 2 14 2" xfId="7419"/>
    <cellStyle name="유입 2 14 3" xfId="12621"/>
    <cellStyle name="유입 2 14 4" xfId="5181"/>
    <cellStyle name="유입 2 14 5" xfId="5865"/>
    <cellStyle name="유입 2 14 6" xfId="13135"/>
    <cellStyle name="유입 2 14 7" xfId="14594"/>
    <cellStyle name="유입 2 15" xfId="10121"/>
    <cellStyle name="유입 2 15 2" xfId="12699"/>
    <cellStyle name="유입 2 15 3" xfId="14117"/>
    <cellStyle name="유입 2 15 4" xfId="15452"/>
    <cellStyle name="유입 2 15 5" xfId="16707"/>
    <cellStyle name="유입 2 15 6" xfId="17901"/>
    <cellStyle name="유입 2 15 7" xfId="18832"/>
    <cellStyle name="유입 2 16" xfId="10030"/>
    <cellStyle name="유입 2 16 2" xfId="12632"/>
    <cellStyle name="유입 2 16 3" xfId="14064"/>
    <cellStyle name="유입 2 16 4" xfId="15397"/>
    <cellStyle name="유입 2 16 5" xfId="16658"/>
    <cellStyle name="유입 2 16 6" xfId="17862"/>
    <cellStyle name="유입 2 16 7" xfId="18792"/>
    <cellStyle name="유입 2 17" xfId="11140"/>
    <cellStyle name="유입 2 17 2" xfId="13498"/>
    <cellStyle name="유입 2 17 3" xfId="14835"/>
    <cellStyle name="유입 2 17 4" xfId="16090"/>
    <cellStyle name="유입 2 17 5" xfId="17306"/>
    <cellStyle name="유입 2 17 6" xfId="18249"/>
    <cellStyle name="유입 2 17 7" xfId="19064"/>
    <cellStyle name="유입 2 18" xfId="11269"/>
    <cellStyle name="유입 2 18 2" xfId="13594"/>
    <cellStyle name="유입 2 18 3" xfId="14918"/>
    <cellStyle name="유입 2 18 4" xfId="16167"/>
    <cellStyle name="유입 2 18 5" xfId="17377"/>
    <cellStyle name="유입 2 18 6" xfId="18309"/>
    <cellStyle name="유입 2 18 7" xfId="19126"/>
    <cellStyle name="유입 2 19" xfId="11385"/>
    <cellStyle name="유입 2 2" xfId="9282"/>
    <cellStyle name="유입 2 2 2" xfId="11887"/>
    <cellStyle name="유입 2 2 3" xfId="7949"/>
    <cellStyle name="유입 2 2 4" xfId="13083"/>
    <cellStyle name="유입 2 2 5" xfId="14457"/>
    <cellStyle name="유입 2 2 6" xfId="7239"/>
    <cellStyle name="유입 2 2 7" xfId="16942"/>
    <cellStyle name="유입 2 2 8" xfId="20595"/>
    <cellStyle name="유입 2 20" xfId="5527"/>
    <cellStyle name="유입 2 21" xfId="20298"/>
    <cellStyle name="유입 2 3" xfId="9030"/>
    <cellStyle name="유입 2 3 2" xfId="11646"/>
    <cellStyle name="유입 2 3 3" xfId="6406"/>
    <cellStyle name="유입 2 3 4" xfId="12966"/>
    <cellStyle name="유입 2 3 5" xfId="14673"/>
    <cellStyle name="유입 2 3 6" xfId="15653"/>
    <cellStyle name="유입 2 3 7" xfId="17173"/>
    <cellStyle name="유입 2 3 8" xfId="20701"/>
    <cellStyle name="유입 2 4" xfId="6729"/>
    <cellStyle name="유입 2 4 2" xfId="7289"/>
    <cellStyle name="유입 2 4 3" xfId="13004"/>
    <cellStyle name="유입 2 4 4" xfId="14536"/>
    <cellStyle name="유입 2 4 5" xfId="15674"/>
    <cellStyle name="유입 2 4 6" xfId="17057"/>
    <cellStyle name="유입 2 4 7" xfId="18046"/>
    <cellStyle name="유입 2 5" xfId="6561"/>
    <cellStyle name="유입 2 5 2" xfId="7420"/>
    <cellStyle name="유입 2 5 3" xfId="5626"/>
    <cellStyle name="유입 2 5 4" xfId="5063"/>
    <cellStyle name="유입 2 5 5" xfId="12690"/>
    <cellStyle name="유입 2 5 6" xfId="8143"/>
    <cellStyle name="유입 2 5 7" xfId="14643"/>
    <cellStyle name="유입 2 6" xfId="6505"/>
    <cellStyle name="유입 2 6 2" xfId="7465"/>
    <cellStyle name="유입 2 6 3" xfId="5498"/>
    <cellStyle name="유입 2 6 4" xfId="5119"/>
    <cellStyle name="유입 2 6 5" xfId="5772"/>
    <cellStyle name="유입 2 6 6" xfId="6078"/>
    <cellStyle name="유입 2 6 7" xfId="14711"/>
    <cellStyle name="유입 2 7" xfId="6697"/>
    <cellStyle name="유입 2 7 2" xfId="7319"/>
    <cellStyle name="유입 2 7 3" xfId="13285"/>
    <cellStyle name="유입 2 7 4" xfId="14697"/>
    <cellStyle name="유입 2 7 5" xfId="15875"/>
    <cellStyle name="유입 2 7 6" xfId="17113"/>
    <cellStyle name="유입 2 7 7" xfId="18131"/>
    <cellStyle name="유입 2 8" xfId="9086"/>
    <cellStyle name="유입 2 8 2" xfId="11699"/>
    <cellStyle name="유입 2 8 3" xfId="5402"/>
    <cellStyle name="유입 2 8 4" xfId="10560"/>
    <cellStyle name="유입 2 8 5" xfId="4812"/>
    <cellStyle name="유입 2 8 6" xfId="15754"/>
    <cellStyle name="유입 2 8 7" xfId="5872"/>
    <cellStyle name="유입 2 9" xfId="9104"/>
    <cellStyle name="유입 2 9 2" xfId="11715"/>
    <cellStyle name="유입 2 9 3" xfId="5959"/>
    <cellStyle name="유입 2 9 4" xfId="8290"/>
    <cellStyle name="유입 2 9 5" xfId="5670"/>
    <cellStyle name="유입 2 9 6" xfId="7497"/>
    <cellStyle name="유입 2 9 7" xfId="8498"/>
    <cellStyle name="유입 3" xfId="8793"/>
    <cellStyle name="유입 3 10" xfId="9571"/>
    <cellStyle name="유입 3 10 2" xfId="12175"/>
    <cellStyle name="유입 3 10 3" xfId="12857"/>
    <cellStyle name="유입 3 10 4" xfId="10458"/>
    <cellStyle name="유입 3 10 5" xfId="12944"/>
    <cellStyle name="유입 3 10 6" xfId="7614"/>
    <cellStyle name="유입 3 10 7" xfId="12707"/>
    <cellStyle name="유입 3 11" xfId="6530"/>
    <cellStyle name="유입 3 11 2" xfId="7446"/>
    <cellStyle name="유입 3 11 3" xfId="5489"/>
    <cellStyle name="유입 3 11 4" xfId="10425"/>
    <cellStyle name="유입 3 11 5" xfId="7194"/>
    <cellStyle name="유입 3 11 6" xfId="12952"/>
    <cellStyle name="유입 3 11 7" xfId="14652"/>
    <cellStyle name="유입 3 12" xfId="9602"/>
    <cellStyle name="유입 3 12 2" xfId="12206"/>
    <cellStyle name="유입 3 12 3" xfId="7067"/>
    <cellStyle name="유입 3 12 4" xfId="7833"/>
    <cellStyle name="유입 3 12 5" xfId="16237"/>
    <cellStyle name="유입 3 12 6" xfId="13583"/>
    <cellStyle name="유입 3 12 7" xfId="18379"/>
    <cellStyle name="유입 3 13" xfId="9627"/>
    <cellStyle name="유입 3 13 2" xfId="12231"/>
    <cellStyle name="유입 3 13 3" xfId="13665"/>
    <cellStyle name="유입 3 13 4" xfId="15001"/>
    <cellStyle name="유입 3 13 5" xfId="16262"/>
    <cellStyle name="유입 3 13 6" xfId="17466"/>
    <cellStyle name="유입 3 13 7" xfId="18404"/>
    <cellStyle name="유입 3 14" xfId="9259"/>
    <cellStyle name="유입 3 14 2" xfId="11864"/>
    <cellStyle name="유입 3 14 3" xfId="7918"/>
    <cellStyle name="유입 3 14 4" xfId="11345"/>
    <cellStyle name="유입 3 14 5" xfId="7691"/>
    <cellStyle name="유입 3 14 6" xfId="15887"/>
    <cellStyle name="유입 3 14 7" xfId="16110"/>
    <cellStyle name="유입 3 15" xfId="9653"/>
    <cellStyle name="유입 3 15 2" xfId="12257"/>
    <cellStyle name="유입 3 15 3" xfId="13691"/>
    <cellStyle name="유입 3 15 4" xfId="15027"/>
    <cellStyle name="유입 3 15 5" xfId="16288"/>
    <cellStyle name="유입 3 15 6" xfId="17492"/>
    <cellStyle name="유입 3 15 7" xfId="18430"/>
    <cellStyle name="유입 3 16" xfId="9675"/>
    <cellStyle name="유입 3 16 2" xfId="12279"/>
    <cellStyle name="유입 3 16 3" xfId="13713"/>
    <cellStyle name="유입 3 16 4" xfId="15049"/>
    <cellStyle name="유입 3 16 5" xfId="16310"/>
    <cellStyle name="유입 3 16 6" xfId="17514"/>
    <cellStyle name="유입 3 16 7" xfId="18452"/>
    <cellStyle name="유입 3 17" xfId="9713"/>
    <cellStyle name="유입 3 17 2" xfId="12317"/>
    <cellStyle name="유입 3 17 3" xfId="13751"/>
    <cellStyle name="유입 3 17 4" xfId="15087"/>
    <cellStyle name="유입 3 17 5" xfId="16348"/>
    <cellStyle name="유입 3 17 6" xfId="17552"/>
    <cellStyle name="유입 3 17 7" xfId="18490"/>
    <cellStyle name="유입 3 18" xfId="9732"/>
    <cellStyle name="유입 3 18 2" xfId="12336"/>
    <cellStyle name="유입 3 18 3" xfId="13770"/>
    <cellStyle name="유입 3 18 4" xfId="15106"/>
    <cellStyle name="유입 3 18 5" xfId="16367"/>
    <cellStyle name="유입 3 18 6" xfId="17571"/>
    <cellStyle name="유입 3 18 7" xfId="18509"/>
    <cellStyle name="유입 3 19" xfId="9755"/>
    <cellStyle name="유입 3 19 2" xfId="12359"/>
    <cellStyle name="유입 3 19 3" xfId="13793"/>
    <cellStyle name="유입 3 19 4" xfId="15129"/>
    <cellStyle name="유입 3 19 5" xfId="16390"/>
    <cellStyle name="유입 3 19 6" xfId="17594"/>
    <cellStyle name="유입 3 19 7" xfId="18532"/>
    <cellStyle name="유입 3 2" xfId="9318"/>
    <cellStyle name="유입 3 2 2" xfId="11923"/>
    <cellStyle name="유입 3 2 3" xfId="7969"/>
    <cellStyle name="유입 3 2 4" xfId="13297"/>
    <cellStyle name="유입 3 2 5" xfId="14649"/>
    <cellStyle name="유입 3 2 6" xfId="15613"/>
    <cellStyle name="유입 3 2 7" xfId="15632"/>
    <cellStyle name="유입 3 2 8" xfId="20648"/>
    <cellStyle name="유입 3 20" xfId="8960"/>
    <cellStyle name="유입 3 20 2" xfId="11577"/>
    <cellStyle name="유입 3 20 3" xfId="8212"/>
    <cellStyle name="유입 3 20 4" xfId="6174"/>
    <cellStyle name="유입 3 20 5" xfId="4734"/>
    <cellStyle name="유입 3 20 6" xfId="8252"/>
    <cellStyle name="유입 3 20 7" xfId="10324"/>
    <cellStyle name="유입 3 21" xfId="9798"/>
    <cellStyle name="유입 3 21 2" xfId="12402"/>
    <cellStyle name="유입 3 21 3" xfId="13836"/>
    <cellStyle name="유입 3 21 4" xfId="15172"/>
    <cellStyle name="유입 3 21 5" xfId="16433"/>
    <cellStyle name="유입 3 21 6" xfId="17637"/>
    <cellStyle name="유입 3 21 7" xfId="18575"/>
    <cellStyle name="유입 3 22" xfId="9819"/>
    <cellStyle name="유입 3 22 2" xfId="12423"/>
    <cellStyle name="유입 3 22 3" xfId="13857"/>
    <cellStyle name="유입 3 22 4" xfId="15193"/>
    <cellStyle name="유입 3 22 5" xfId="16454"/>
    <cellStyle name="유입 3 22 6" xfId="17658"/>
    <cellStyle name="유입 3 22 7" xfId="18596"/>
    <cellStyle name="유입 3 23" xfId="9841"/>
    <cellStyle name="유입 3 23 2" xfId="12445"/>
    <cellStyle name="유입 3 23 3" xfId="13879"/>
    <cellStyle name="유입 3 23 4" xfId="15215"/>
    <cellStyle name="유입 3 23 5" xfId="16476"/>
    <cellStyle name="유입 3 23 6" xfId="17680"/>
    <cellStyle name="유입 3 23 7" xfId="18618"/>
    <cellStyle name="유입 3 24" xfId="9063"/>
    <cellStyle name="유입 3 24 2" xfId="11678"/>
    <cellStyle name="유입 3 24 3" xfId="7620"/>
    <cellStyle name="유입 3 24 4" xfId="13529"/>
    <cellStyle name="유입 3 24 5" xfId="14105"/>
    <cellStyle name="유입 3 24 6" xfId="15514"/>
    <cellStyle name="유입 3 24 7" xfId="16698"/>
    <cellStyle name="유입 3 25" xfId="9867"/>
    <cellStyle name="유입 3 25 2" xfId="12471"/>
    <cellStyle name="유입 3 25 3" xfId="13905"/>
    <cellStyle name="유입 3 25 4" xfId="15241"/>
    <cellStyle name="유입 3 25 5" xfId="16502"/>
    <cellStyle name="유입 3 25 6" xfId="17706"/>
    <cellStyle name="유입 3 25 7" xfId="18644"/>
    <cellStyle name="유입 3 26" xfId="9894"/>
    <cellStyle name="유입 3 26 2" xfId="12498"/>
    <cellStyle name="유입 3 26 3" xfId="13932"/>
    <cellStyle name="유입 3 26 4" xfId="15268"/>
    <cellStyle name="유입 3 26 5" xfId="16529"/>
    <cellStyle name="유입 3 26 6" xfId="17733"/>
    <cellStyle name="유입 3 26 7" xfId="18671"/>
    <cellStyle name="유입 3 27" xfId="9914"/>
    <cellStyle name="유입 3 27 2" xfId="12518"/>
    <cellStyle name="유입 3 27 3" xfId="13952"/>
    <cellStyle name="유입 3 27 4" xfId="15288"/>
    <cellStyle name="유입 3 27 5" xfId="16549"/>
    <cellStyle name="유입 3 27 6" xfId="17753"/>
    <cellStyle name="유입 3 27 7" xfId="18691"/>
    <cellStyle name="유입 3 28" xfId="9935"/>
    <cellStyle name="유입 3 28 2" xfId="12539"/>
    <cellStyle name="유입 3 28 3" xfId="13973"/>
    <cellStyle name="유입 3 28 4" xfId="15309"/>
    <cellStyle name="유입 3 28 5" xfId="16570"/>
    <cellStyle name="유입 3 28 6" xfId="17774"/>
    <cellStyle name="유입 3 28 7" xfId="18712"/>
    <cellStyle name="유입 3 29" xfId="9955"/>
    <cellStyle name="유입 3 29 2" xfId="12559"/>
    <cellStyle name="유입 3 29 3" xfId="13993"/>
    <cellStyle name="유입 3 29 4" xfId="15329"/>
    <cellStyle name="유입 3 29 5" xfId="16590"/>
    <cellStyle name="유입 3 29 6" xfId="17794"/>
    <cellStyle name="유입 3 29 7" xfId="18732"/>
    <cellStyle name="유입 3 3" xfId="9350"/>
    <cellStyle name="유입 3 3 2" xfId="11955"/>
    <cellStyle name="유입 3 3 3" xfId="6422"/>
    <cellStyle name="유입 3 3 4" xfId="5558"/>
    <cellStyle name="유입 3 3 5" xfId="8540"/>
    <cellStyle name="유입 3 3 6" xfId="15817"/>
    <cellStyle name="유입 3 3 7" xfId="6983"/>
    <cellStyle name="유입 3 3 8" xfId="20727"/>
    <cellStyle name="유입 3 30" xfId="9986"/>
    <cellStyle name="유입 3 30 2" xfId="12590"/>
    <cellStyle name="유입 3 30 3" xfId="14024"/>
    <cellStyle name="유입 3 30 4" xfId="15360"/>
    <cellStyle name="유입 3 30 5" xfId="16621"/>
    <cellStyle name="유입 3 30 6" xfId="17825"/>
    <cellStyle name="유입 3 30 7" xfId="18763"/>
    <cellStyle name="유입 3 31" xfId="10195"/>
    <cellStyle name="유입 3 31 2" xfId="12751"/>
    <cellStyle name="유입 3 31 3" xfId="14162"/>
    <cellStyle name="유입 3 31 4" xfId="15493"/>
    <cellStyle name="유입 3 31 5" xfId="16742"/>
    <cellStyle name="유입 3 31 6" xfId="17930"/>
    <cellStyle name="유입 3 31 7" xfId="18861"/>
    <cellStyle name="유입 3 32" xfId="10262"/>
    <cellStyle name="유입 3 32 2" xfId="12803"/>
    <cellStyle name="유입 3 32 3" xfId="14214"/>
    <cellStyle name="유입 3 32 4" xfId="15545"/>
    <cellStyle name="유입 3 32 5" xfId="16790"/>
    <cellStyle name="유입 3 32 6" xfId="17974"/>
    <cellStyle name="유입 3 32 7" xfId="18905"/>
    <cellStyle name="유입 3 33" xfId="10293"/>
    <cellStyle name="유입 3 33 2" xfId="12834"/>
    <cellStyle name="유입 3 33 3" xfId="14245"/>
    <cellStyle name="유입 3 33 4" xfId="15576"/>
    <cellStyle name="유입 3 33 5" xfId="16821"/>
    <cellStyle name="유입 3 33 6" xfId="18005"/>
    <cellStyle name="유입 3 33 7" xfId="18936"/>
    <cellStyle name="유입 3 34" xfId="11223"/>
    <cellStyle name="유입 3 34 2" xfId="13558"/>
    <cellStyle name="유입 3 34 3" xfId="14887"/>
    <cellStyle name="유입 3 34 4" xfId="16138"/>
    <cellStyle name="유입 3 34 5" xfId="17348"/>
    <cellStyle name="유입 3 34 6" xfId="18286"/>
    <cellStyle name="유입 3 34 7" xfId="19102"/>
    <cellStyle name="유입 3 35" xfId="11291"/>
    <cellStyle name="유입 3 35 2" xfId="13616"/>
    <cellStyle name="유입 3 35 3" xfId="14940"/>
    <cellStyle name="유입 3 35 4" xfId="16189"/>
    <cellStyle name="유입 3 35 5" xfId="17399"/>
    <cellStyle name="유입 3 35 6" xfId="18331"/>
    <cellStyle name="유입 3 35 7" xfId="19148"/>
    <cellStyle name="유입 3 36" xfId="11311"/>
    <cellStyle name="유입 3 36 2" xfId="13636"/>
    <cellStyle name="유입 3 36 3" xfId="14960"/>
    <cellStyle name="유입 3 36 4" xfId="16209"/>
    <cellStyle name="유입 3 36 5" xfId="17419"/>
    <cellStyle name="유입 3 36 6" xfId="18351"/>
    <cellStyle name="유입 3 36 7" xfId="19168"/>
    <cellStyle name="유입 3 37" xfId="11039"/>
    <cellStyle name="유입 3 37 2" xfId="13416"/>
    <cellStyle name="유입 3 37 3" xfId="14760"/>
    <cellStyle name="유입 3 37 4" xfId="16021"/>
    <cellStyle name="유입 3 37 5" xfId="17243"/>
    <cellStyle name="유입 3 37 6" xfId="18197"/>
    <cellStyle name="유입 3 37 7" xfId="19011"/>
    <cellStyle name="유입 3 38" xfId="20387"/>
    <cellStyle name="유입 3 4" xfId="8948"/>
    <cellStyle name="유입 3 4 2" xfId="11565"/>
    <cellStyle name="유입 3 4 3" xfId="8200"/>
    <cellStyle name="유입 3 4 4" xfId="8597"/>
    <cellStyle name="유입 3 4 5" xfId="5608"/>
    <cellStyle name="유입 3 4 6" xfId="5910"/>
    <cellStyle name="유입 3 4 7" xfId="6989"/>
    <cellStyle name="유입 3 5" xfId="9420"/>
    <cellStyle name="유입 3 5 2" xfId="12024"/>
    <cellStyle name="유입 3 5 3" xfId="7108"/>
    <cellStyle name="유입 3 5 4" xfId="10605"/>
    <cellStyle name="유입 3 5 5" xfId="10552"/>
    <cellStyle name="유입 3 5 6" xfId="13380"/>
    <cellStyle name="유입 3 5 7" xfId="8429"/>
    <cellStyle name="유입 3 6" xfId="9447"/>
    <cellStyle name="유입 3 6 2" xfId="12051"/>
    <cellStyle name="유입 3 6 3" xfId="6426"/>
    <cellStyle name="유입 3 6 4" xfId="10629"/>
    <cellStyle name="유입 3 6 5" xfId="11394"/>
    <cellStyle name="유입 3 6 6" xfId="15929"/>
    <cellStyle name="유입 3 6 7" xfId="17100"/>
    <cellStyle name="유입 3 7" xfId="6582"/>
    <cellStyle name="유입 3 7 2" xfId="8373"/>
    <cellStyle name="유입 3 7 3" xfId="6033"/>
    <cellStyle name="유입 3 7 4" xfId="4661"/>
    <cellStyle name="유입 3 7 5" xfId="6356"/>
    <cellStyle name="유입 3 7 6" xfId="7828"/>
    <cellStyle name="유입 3 7 7" xfId="15686"/>
    <cellStyle name="유입 3 8" xfId="9499"/>
    <cellStyle name="유입 3 8 2" xfId="12103"/>
    <cellStyle name="유입 3 8 3" xfId="5977"/>
    <cellStyle name="유입 3 8 4" xfId="13223"/>
    <cellStyle name="유입 3 8 5" xfId="14476"/>
    <cellStyle name="유입 3 8 6" xfId="15640"/>
    <cellStyle name="유입 3 8 7" xfId="16879"/>
    <cellStyle name="유입 3 9" xfId="9536"/>
    <cellStyle name="유입 3 9 2" xfId="12140"/>
    <cellStyle name="유입 3 9 3" xfId="5891"/>
    <cellStyle name="유입 3 9 4" xfId="5444"/>
    <cellStyle name="유입 3 9 5" xfId="8319"/>
    <cellStyle name="유입 3 9 6" xfId="12686"/>
    <cellStyle name="유입 3 9 7" xfId="16844"/>
    <cellStyle name="유입 4" xfId="10464"/>
    <cellStyle name="유입 4 2" xfId="12968"/>
    <cellStyle name="유입 4 3" xfId="14362"/>
    <cellStyle name="유입 4 4" xfId="15675"/>
    <cellStyle name="유입 4 5" xfId="16910"/>
    <cellStyle name="유입 4 6" xfId="18047"/>
    <cellStyle name="유입 4 7" xfId="18961"/>
    <cellStyle name="유입 4 8" xfId="20497"/>
    <cellStyle name="유입 5" xfId="11017"/>
    <cellStyle name="유입 5 2" xfId="13399"/>
    <cellStyle name="유입 5 3" xfId="14742"/>
    <cellStyle name="유입 5 4" xfId="16004"/>
    <cellStyle name="유입 5 5" xfId="17226"/>
    <cellStyle name="유입 5 6" xfId="18180"/>
    <cellStyle name="유입 5 7" xfId="18994"/>
    <cellStyle name="유입 5 8" xfId="20490"/>
    <cellStyle name="유입 6" xfId="19351"/>
    <cellStyle name="一般_GARMENT STEP FORM HK" xfId="1738"/>
    <cellStyle name="입력" xfId="3144" builtinId="20" customBuiltin="1"/>
    <cellStyle name="입력 10" xfId="1739"/>
    <cellStyle name="입력 11" xfId="1740"/>
    <cellStyle name="입력 12" xfId="1741"/>
    <cellStyle name="입력 13" xfId="1742"/>
    <cellStyle name="입력 14" xfId="1743"/>
    <cellStyle name="입력 15" xfId="1744"/>
    <cellStyle name="입력 16" xfId="1745"/>
    <cellStyle name="입력 17" xfId="1746"/>
    <cellStyle name="입력 18" xfId="1747"/>
    <cellStyle name="입력 19" xfId="1748"/>
    <cellStyle name="입력 2" xfId="1749"/>
    <cellStyle name="입력 2 2" xfId="7602"/>
    <cellStyle name="입력 2 2 10" xfId="9073"/>
    <cellStyle name="입력 2 2 10 2" xfId="11687"/>
    <cellStyle name="입력 2 2 10 3" xfId="5016"/>
    <cellStyle name="입력 2 2 10 4" xfId="13267"/>
    <cellStyle name="입력 2 2 10 5" xfId="10977"/>
    <cellStyle name="입력 2 2 10 6" xfId="8353"/>
    <cellStyle name="입력 2 2 10 7" xfId="4865"/>
    <cellStyle name="입력 2 2 11" xfId="6622"/>
    <cellStyle name="입력 2 2 11 2" xfId="7374"/>
    <cellStyle name="입력 2 2 11 3" xfId="6064"/>
    <cellStyle name="입력 2 2 11 4" xfId="7790"/>
    <cellStyle name="입력 2 2 11 5" xfId="14302"/>
    <cellStyle name="입력 2 2 11 6" xfId="8441"/>
    <cellStyle name="입력 2 2 11 7" xfId="16982"/>
    <cellStyle name="입력 2 2 12" xfId="6762"/>
    <cellStyle name="입력 2 2 12 2" xfId="7262"/>
    <cellStyle name="입력 2 2 12 3" xfId="13054"/>
    <cellStyle name="입력 2 2 12 4" xfId="14383"/>
    <cellStyle name="입력 2 2 12 5" xfId="15749"/>
    <cellStyle name="입력 2 2 12 6" xfId="15472"/>
    <cellStyle name="입력 2 2 12 7" xfId="18078"/>
    <cellStyle name="입력 2 2 13" xfId="6770"/>
    <cellStyle name="입력 2 2 13 2" xfId="7258"/>
    <cellStyle name="입력 2 2 13 3" xfId="13138"/>
    <cellStyle name="입력 2 2 13 4" xfId="14390"/>
    <cellStyle name="입력 2 2 13 5" xfId="15747"/>
    <cellStyle name="입력 2 2 13 6" xfId="16858"/>
    <cellStyle name="입력 2 2 13 7" xfId="18076"/>
    <cellStyle name="입력 2 2 14" xfId="9183"/>
    <cellStyle name="입력 2 2 14 2" xfId="11791"/>
    <cellStyle name="입력 2 2 14 3" xfId="7807"/>
    <cellStyle name="입력 2 2 14 4" xfId="5095"/>
    <cellStyle name="입력 2 2 14 5" xfId="6377"/>
    <cellStyle name="입력 2 2 14 6" xfId="5658"/>
    <cellStyle name="입력 2 2 14 7" xfId="5233"/>
    <cellStyle name="입력 2 2 15" xfId="9103"/>
    <cellStyle name="입력 2 2 15 2" xfId="11714"/>
    <cellStyle name="입력 2 2 15 3" xfId="5265"/>
    <cellStyle name="입력 2 2 15 4" xfId="10395"/>
    <cellStyle name="입력 2 2 15 5" xfId="7545"/>
    <cellStyle name="입력 2 2 15 6" xfId="6229"/>
    <cellStyle name="입력 2 2 15 7" xfId="6304"/>
    <cellStyle name="입력 2 2 16" xfId="9174"/>
    <cellStyle name="입력 2 2 16 2" xfId="11782"/>
    <cellStyle name="입력 2 2 16 3" xfId="7810"/>
    <cellStyle name="입력 2 2 16 4" xfId="8114"/>
    <cellStyle name="입력 2 2 16 5" xfId="6242"/>
    <cellStyle name="입력 2 2 16 6" xfId="5159"/>
    <cellStyle name="입력 2 2 16 7" xfId="13041"/>
    <cellStyle name="입력 2 2 17" xfId="6693"/>
    <cellStyle name="입력 2 2 17 2" xfId="7322"/>
    <cellStyle name="입력 2 2 17 3" xfId="13320"/>
    <cellStyle name="입력 2 2 17 4" xfId="14657"/>
    <cellStyle name="입력 2 2 17 5" xfId="15964"/>
    <cellStyle name="입력 2 2 17 6" xfId="17140"/>
    <cellStyle name="입력 2 2 17 7" xfId="18166"/>
    <cellStyle name="입력 2 2 18" xfId="9721"/>
    <cellStyle name="입력 2 2 18 2" xfId="12325"/>
    <cellStyle name="입력 2 2 18 3" xfId="13759"/>
    <cellStyle name="입력 2 2 18 4" xfId="15095"/>
    <cellStyle name="입력 2 2 18 5" xfId="16356"/>
    <cellStyle name="입력 2 2 18 6" xfId="17560"/>
    <cellStyle name="입력 2 2 18 7" xfId="18498"/>
    <cellStyle name="입력 2 2 19" xfId="6629"/>
    <cellStyle name="입력 2 2 19 2" xfId="7367"/>
    <cellStyle name="입력 2 2 19 3" xfId="6070"/>
    <cellStyle name="입력 2 2 19 4" xfId="5663"/>
    <cellStyle name="입력 2 2 19 5" xfId="5556"/>
    <cellStyle name="입력 2 2 19 6" xfId="5535"/>
    <cellStyle name="입력 2 2 19 7" xfId="6261"/>
    <cellStyle name="입력 2 2 2" xfId="8711"/>
    <cellStyle name="입력 2 2 2 10" xfId="6765"/>
    <cellStyle name="입력 2 2 2 10 2" xfId="5007"/>
    <cellStyle name="입력 2 2 2 10 3" xfId="12987"/>
    <cellStyle name="입력 2 2 2 10 4" xfId="14497"/>
    <cellStyle name="입력 2 2 2 10 5" xfId="15743"/>
    <cellStyle name="입력 2 2 2 10 6" xfId="16951"/>
    <cellStyle name="입력 2 2 2 10 7" xfId="18074"/>
    <cellStyle name="입력 2 2 2 11" xfId="8951"/>
    <cellStyle name="입력 2 2 2 11 2" xfId="11568"/>
    <cellStyle name="입력 2 2 2 11 3" xfId="8203"/>
    <cellStyle name="입력 2 2 2 11 4" xfId="8596"/>
    <cellStyle name="입력 2 2 2 11 5" xfId="5873"/>
    <cellStyle name="입력 2 2 2 11 6" xfId="3307"/>
    <cellStyle name="입력 2 2 2 11 7" xfId="13323"/>
    <cellStyle name="입력 2 2 2 12" xfId="6553"/>
    <cellStyle name="입력 2 2 2 12 2" xfId="7428"/>
    <cellStyle name="입력 2 2 2 12 3" xfId="5199"/>
    <cellStyle name="입력 2 2 2 12 4" xfId="7776"/>
    <cellStyle name="입력 2 2 2 12 5" xfId="5550"/>
    <cellStyle name="입력 2 2 2 12 6" xfId="16652"/>
    <cellStyle name="입력 2 2 2 12 7" xfId="14544"/>
    <cellStyle name="입력 2 2 2 13" xfId="8946"/>
    <cellStyle name="입력 2 2 2 13 2" xfId="11563"/>
    <cellStyle name="입력 2 2 2 13 3" xfId="8198"/>
    <cellStyle name="입력 2 2 2 13 4" xfId="8530"/>
    <cellStyle name="입력 2 2 2 13 5" xfId="5488"/>
    <cellStyle name="입력 2 2 2 13 6" xfId="7700"/>
    <cellStyle name="입력 2 2 2 13 7" xfId="13237"/>
    <cellStyle name="입력 2 2 2 14" xfId="6604"/>
    <cellStyle name="입력 2 2 2 14 2" xfId="7386"/>
    <cellStyle name="입력 2 2 2 14 3" xfId="6050"/>
    <cellStyle name="입력 2 2 2 14 4" xfId="8456"/>
    <cellStyle name="입력 2 2 2 14 5" xfId="5932"/>
    <cellStyle name="입력 2 2 2 14 6" xfId="16649"/>
    <cellStyle name="입력 2 2 2 14 7" xfId="8033"/>
    <cellStyle name="입력 2 2 2 15" xfId="8915"/>
    <cellStyle name="입력 2 2 2 15 2" xfId="11532"/>
    <cellStyle name="입력 2 2 2 15 3" xfId="8167"/>
    <cellStyle name="입력 2 2 2 15 4" xfId="8304"/>
    <cellStyle name="입력 2 2 2 15 5" xfId="5726"/>
    <cellStyle name="입력 2 2 2 15 6" xfId="8005"/>
    <cellStyle name="입력 2 2 2 15 7" xfId="11376"/>
    <cellStyle name="입력 2 2 2 16" xfId="9218"/>
    <cellStyle name="입력 2 2 2 16 2" xfId="11823"/>
    <cellStyle name="입력 2 2 2 16 3" xfId="7805"/>
    <cellStyle name="입력 2 2 2 16 4" xfId="13115"/>
    <cellStyle name="입력 2 2 2 16 5" xfId="14483"/>
    <cellStyle name="입력 2 2 2 16 6" xfId="15649"/>
    <cellStyle name="입력 2 2 2 16 7" xfId="16930"/>
    <cellStyle name="입력 2 2 2 17" xfId="6587"/>
    <cellStyle name="입력 2 2 2 17 2" xfId="7400"/>
    <cellStyle name="입력 2 2 2 17 3" xfId="6037"/>
    <cellStyle name="입력 2 2 2 17 4" xfId="7822"/>
    <cellStyle name="입력 2 2 2 17 5" xfId="11451"/>
    <cellStyle name="입력 2 2 2 17 6" xfId="16650"/>
    <cellStyle name="입력 2 2 2 17 7" xfId="5954"/>
    <cellStyle name="입력 2 2 2 18" xfId="8871"/>
    <cellStyle name="입력 2 2 2 18 2" xfId="11489"/>
    <cellStyle name="입력 2 2 2 18 3" xfId="5645"/>
    <cellStyle name="입력 2 2 2 18 4" xfId="8657"/>
    <cellStyle name="입력 2 2 2 18 5" xfId="11453"/>
    <cellStyle name="입력 2 2 2 18 6" xfId="15497"/>
    <cellStyle name="입력 2 2 2 18 7" xfId="6286"/>
    <cellStyle name="입력 2 2 2 19" xfId="9018"/>
    <cellStyle name="입력 2 2 2 19 2" xfId="11634"/>
    <cellStyle name="입력 2 2 2 19 3" xfId="6944"/>
    <cellStyle name="입력 2 2 2 19 4" xfId="12949"/>
    <cellStyle name="입력 2 2 2 19 5" xfId="14360"/>
    <cellStyle name="입력 2 2 2 19 6" xfId="15793"/>
    <cellStyle name="입력 2 2 2 19 7" xfId="16908"/>
    <cellStyle name="입력 2 2 2 2" xfId="9291"/>
    <cellStyle name="입력 2 2 2 2 2" xfId="11896"/>
    <cellStyle name="입력 2 2 2 2 3" xfId="7958"/>
    <cellStyle name="입력 2 2 2 2 4" xfId="13044"/>
    <cellStyle name="입력 2 2 2 2 5" xfId="14423"/>
    <cellStyle name="입력 2 2 2 2 6" xfId="15669"/>
    <cellStyle name="입력 2 2 2 2 7" xfId="16890"/>
    <cellStyle name="입력 2 2 2 2 8" xfId="20610"/>
    <cellStyle name="입력 2 2 2 20" xfId="8967"/>
    <cellStyle name="입력 2 2 2 20 2" xfId="11584"/>
    <cellStyle name="입력 2 2 2 20 3" xfId="8589"/>
    <cellStyle name="입력 2 2 2 20 4" xfId="6167"/>
    <cellStyle name="입력 2 2 2 20 5" xfId="4989"/>
    <cellStyle name="입력 2 2 2 20 6" xfId="10998"/>
    <cellStyle name="입력 2 2 2 20 7" xfId="7055"/>
    <cellStyle name="입력 2 2 2 21" xfId="9124"/>
    <cellStyle name="입력 2 2 2 21 2" xfId="11734"/>
    <cellStyle name="입력 2 2 2 21 3" xfId="7638"/>
    <cellStyle name="입력 2 2 2 21 4" xfId="7493"/>
    <cellStyle name="입력 2 2 2 21 5" xfId="8257"/>
    <cellStyle name="입력 2 2 2 21 6" xfId="8515"/>
    <cellStyle name="입력 2 2 2 21 7" xfId="7495"/>
    <cellStyle name="입력 2 2 2 22" xfId="9087"/>
    <cellStyle name="입력 2 2 2 22 2" xfId="11700"/>
    <cellStyle name="입력 2 2 2 22 3" xfId="6415"/>
    <cellStyle name="입력 2 2 2 22 4" xfId="10421"/>
    <cellStyle name="입력 2 2 2 22 5" xfId="6954"/>
    <cellStyle name="입력 2 2 2 22 6" xfId="7181"/>
    <cellStyle name="입력 2 2 2 22 7" xfId="14109"/>
    <cellStyle name="입력 2 2 2 23" xfId="6721"/>
    <cellStyle name="입력 2 2 2 23 2" xfId="7297"/>
    <cellStyle name="입력 2 2 2 23 3" xfId="13043"/>
    <cellStyle name="입력 2 2 2 23 4" xfId="14288"/>
    <cellStyle name="입력 2 2 2 23 5" xfId="15687"/>
    <cellStyle name="입력 2 2 2 23 6" xfId="16959"/>
    <cellStyle name="입력 2 2 2 23 7" xfId="18052"/>
    <cellStyle name="입력 2 2 2 24" xfId="10137"/>
    <cellStyle name="입력 2 2 2 24 2" xfId="12711"/>
    <cellStyle name="입력 2 2 2 24 3" xfId="14127"/>
    <cellStyle name="입력 2 2 2 24 4" xfId="15461"/>
    <cellStyle name="입력 2 2 2 24 5" xfId="16716"/>
    <cellStyle name="입력 2 2 2 24 6" xfId="17908"/>
    <cellStyle name="입력 2 2 2 24 7" xfId="18839"/>
    <cellStyle name="입력 2 2 2 25" xfId="10245"/>
    <cellStyle name="입력 2 2 2 25 2" xfId="12786"/>
    <cellStyle name="입력 2 2 2 25 3" xfId="14197"/>
    <cellStyle name="입력 2 2 2 25 4" xfId="15528"/>
    <cellStyle name="입력 2 2 2 25 5" xfId="16773"/>
    <cellStyle name="입력 2 2 2 25 6" xfId="17957"/>
    <cellStyle name="입력 2 2 2 25 7" xfId="18888"/>
    <cellStyle name="입력 2 2 2 26" xfId="10053"/>
    <cellStyle name="입력 2 2 2 26 2" xfId="12646"/>
    <cellStyle name="입력 2 2 2 26 3" xfId="14074"/>
    <cellStyle name="입력 2 2 2 26 4" xfId="15411"/>
    <cellStyle name="입력 2 2 2 26 5" xfId="16670"/>
    <cellStyle name="입력 2 2 2 26 6" xfId="17868"/>
    <cellStyle name="입력 2 2 2 26 7" xfId="18798"/>
    <cellStyle name="입력 2 2 2 27" xfId="11156"/>
    <cellStyle name="입력 2 2 2 27 2" xfId="13510"/>
    <cellStyle name="입력 2 2 2 27 3" xfId="14847"/>
    <cellStyle name="입력 2 2 2 27 4" xfId="16100"/>
    <cellStyle name="입력 2 2 2 27 5" xfId="17315"/>
    <cellStyle name="입력 2 2 2 27 6" xfId="18256"/>
    <cellStyle name="입력 2 2 2 27 7" xfId="19072"/>
    <cellStyle name="입력 2 2 2 28" xfId="11274"/>
    <cellStyle name="입력 2 2 2 28 2" xfId="13599"/>
    <cellStyle name="입력 2 2 2 28 3" xfId="14923"/>
    <cellStyle name="입력 2 2 2 28 4" xfId="16172"/>
    <cellStyle name="입력 2 2 2 28 5" xfId="17382"/>
    <cellStyle name="입력 2 2 2 28 6" xfId="18314"/>
    <cellStyle name="입력 2 2 2 28 7" xfId="19131"/>
    <cellStyle name="입력 2 2 2 29" xfId="14891"/>
    <cellStyle name="입력 2 2 2 3" xfId="9390"/>
    <cellStyle name="입력 2 2 2 3 2" xfId="11995"/>
    <cellStyle name="입력 2 2 2 3 3" xfId="5878"/>
    <cellStyle name="입력 2 2 2 3 4" xfId="5252"/>
    <cellStyle name="입력 2 2 2 3 5" xfId="6796"/>
    <cellStyle name="입력 2 2 2 3 6" xfId="7010"/>
    <cellStyle name="입력 2 2 2 3 7" xfId="5400"/>
    <cellStyle name="입력 2 2 2 3 8" xfId="20708"/>
    <cellStyle name="입력 2 2 2 30" xfId="20313"/>
    <cellStyle name="입력 2 2 2 4" xfId="6627"/>
    <cellStyle name="입력 2 2 2 4 2" xfId="7369"/>
    <cellStyle name="입력 2 2 2 4 3" xfId="6068"/>
    <cellStyle name="입력 2 2 2 4 4" xfId="7791"/>
    <cellStyle name="입력 2 2 2 4 5" xfId="12864"/>
    <cellStyle name="입력 2 2 2 4 6" xfId="8437"/>
    <cellStyle name="입력 2 2 2 4 7" xfId="15955"/>
    <cellStyle name="입력 2 2 2 5" xfId="6734"/>
    <cellStyle name="입력 2 2 2 5 2" xfId="5228"/>
    <cellStyle name="입력 2 2 2 5 3" xfId="6987"/>
    <cellStyle name="입력 2 2 2 5 4" xfId="14460"/>
    <cellStyle name="입력 2 2 2 5 5" xfId="10545"/>
    <cellStyle name="입력 2 2 2 5 6" xfId="17053"/>
    <cellStyle name="입력 2 2 2 5 7" xfId="13239"/>
    <cellStyle name="입력 2 2 2 6" xfId="9115"/>
    <cellStyle name="입력 2 2 2 6 2" xfId="11725"/>
    <cellStyle name="입력 2 2 2 6 3" xfId="5582"/>
    <cellStyle name="입력 2 2 2 6 4" xfId="6121"/>
    <cellStyle name="입력 2 2 2 6 5" xfId="4584"/>
    <cellStyle name="입력 2 2 2 6 6" xfId="5390"/>
    <cellStyle name="입력 2 2 2 6 7" xfId="5287"/>
    <cellStyle name="입력 2 2 2 7" xfId="6524"/>
    <cellStyle name="입력 2 2 2 7 2" xfId="7452"/>
    <cellStyle name="입력 2 2 2 7 3" xfId="5912"/>
    <cellStyle name="입력 2 2 2 7 4" xfId="13372"/>
    <cellStyle name="입력 2 2 2 7 5" xfId="6799"/>
    <cellStyle name="입력 2 2 2 7 6" xfId="7689"/>
    <cellStyle name="입력 2 2 2 7 7" xfId="14520"/>
    <cellStyle name="입력 2 2 2 8" xfId="9180"/>
    <cellStyle name="입력 2 2 2 8 2" xfId="11788"/>
    <cellStyle name="입력 2 2 2 8 3" xfId="7808"/>
    <cellStyle name="입력 2 2 2 8 4" xfId="11344"/>
    <cellStyle name="입력 2 2 2 8 5" xfId="5810"/>
    <cellStyle name="입력 2 2 2 8 6" xfId="4674"/>
    <cellStyle name="입력 2 2 2 8 7" xfId="16156"/>
    <cellStyle name="입력 2 2 2 9" xfId="6527"/>
    <cellStyle name="입력 2 2 2 9 2" xfId="7449"/>
    <cellStyle name="입력 2 2 2 9 3" xfId="4963"/>
    <cellStyle name="입력 2 2 2 9 4" xfId="10594"/>
    <cellStyle name="입력 2 2 2 9 5" xfId="7197"/>
    <cellStyle name="입력 2 2 2 9 6" xfId="6376"/>
    <cellStyle name="입력 2 2 2 9 7" xfId="14491"/>
    <cellStyle name="입력 2 2 20" xfId="9472"/>
    <cellStyle name="입력 2 2 20 2" xfId="12076"/>
    <cellStyle name="입력 2 2 20 3" xfId="5254"/>
    <cellStyle name="입력 2 2 20 4" xfId="12689"/>
    <cellStyle name="입력 2 2 20 5" xfId="5964"/>
    <cellStyle name="입력 2 2 20 6" xfId="6888"/>
    <cellStyle name="입력 2 2 20 7" xfId="8645"/>
    <cellStyle name="입력 2 2 21" xfId="6675"/>
    <cellStyle name="입력 2 2 21 2" xfId="5283"/>
    <cellStyle name="입력 2 2 21 3" xfId="13325"/>
    <cellStyle name="입력 2 2 21 4" xfId="14704"/>
    <cellStyle name="입력 2 2 21 5" xfId="15919"/>
    <cellStyle name="입력 2 2 21 6" xfId="17121"/>
    <cellStyle name="입력 2 2 21 7" xfId="18152"/>
    <cellStyle name="입력 2 2 22" xfId="9190"/>
    <cellStyle name="입력 2 2 22 2" xfId="11798"/>
    <cellStyle name="입력 2 2 22 3" xfId="7886"/>
    <cellStyle name="입력 2 2 22 4" xfId="12921"/>
    <cellStyle name="입력 2 2 22 5" xfId="14326"/>
    <cellStyle name="입력 2 2 22 6" xfId="8381"/>
    <cellStyle name="입력 2 2 22 7" xfId="14608"/>
    <cellStyle name="입력 2 2 23" xfId="9535"/>
    <cellStyle name="입력 2 2 23 2" xfId="12139"/>
    <cellStyle name="입력 2 2 23 3" xfId="4644"/>
    <cellStyle name="입력 2 2 23 4" xfId="7710"/>
    <cellStyle name="입력 2 2 23 5" xfId="7246"/>
    <cellStyle name="입력 2 2 23 6" xfId="7616"/>
    <cellStyle name="입력 2 2 23 7" xfId="3343"/>
    <cellStyle name="입력 2 2 24" xfId="9606"/>
    <cellStyle name="입력 2 2 24 2" xfId="12210"/>
    <cellStyle name="입력 2 2 24 3" xfId="7065"/>
    <cellStyle name="입력 2 2 24 4" xfId="13554"/>
    <cellStyle name="입력 2 2 24 5" xfId="16241"/>
    <cellStyle name="입력 2 2 24 6" xfId="17445"/>
    <cellStyle name="입력 2 2 24 7" xfId="18383"/>
    <cellStyle name="입력 2 2 25" xfId="6676"/>
    <cellStyle name="입력 2 2 25 2" xfId="4679"/>
    <cellStyle name="입력 2 2 25 3" xfId="13243"/>
    <cellStyle name="입력 2 2 25 4" xfId="14617"/>
    <cellStyle name="입력 2 2 25 5" xfId="15888"/>
    <cellStyle name="입력 2 2 25 6" xfId="17081"/>
    <cellStyle name="입력 2 2 25 7" xfId="18139"/>
    <cellStyle name="입력 2 2 26" xfId="10062"/>
    <cellStyle name="입력 2 2 26 2" xfId="12655"/>
    <cellStyle name="입력 2 2 26 3" xfId="14083"/>
    <cellStyle name="입력 2 2 26 4" xfId="15420"/>
    <cellStyle name="입력 2 2 26 5" xfId="16679"/>
    <cellStyle name="입력 2 2 26 6" xfId="17877"/>
    <cellStyle name="입력 2 2 26 7" xfId="18807"/>
    <cellStyle name="입력 2 2 27" xfId="10011"/>
    <cellStyle name="입력 2 2 27 2" xfId="12615"/>
    <cellStyle name="입력 2 2 27 3" xfId="14049"/>
    <cellStyle name="입력 2 2 27 4" xfId="15385"/>
    <cellStyle name="입력 2 2 27 5" xfId="16646"/>
    <cellStyle name="입력 2 2 27 6" xfId="17850"/>
    <cellStyle name="입력 2 2 27 7" xfId="18788"/>
    <cellStyle name="입력 2 2 28" xfId="10026"/>
    <cellStyle name="입력 2 2 28 2" xfId="12628"/>
    <cellStyle name="입력 2 2 28 3" xfId="14060"/>
    <cellStyle name="입력 2 2 28 4" xfId="15395"/>
    <cellStyle name="입력 2 2 28 5" xfId="16656"/>
    <cellStyle name="입력 2 2 28 6" xfId="17860"/>
    <cellStyle name="입력 2 2 28 7" xfId="18790"/>
    <cellStyle name="입력 2 2 29" xfId="11082"/>
    <cellStyle name="입력 2 2 29 2" xfId="13450"/>
    <cellStyle name="입력 2 2 29 3" xfId="14794"/>
    <cellStyle name="입력 2 2 29 4" xfId="16055"/>
    <cellStyle name="입력 2 2 29 5" xfId="17272"/>
    <cellStyle name="입력 2 2 29 6" xfId="18222"/>
    <cellStyle name="입력 2 2 29 7" xfId="19036"/>
    <cellStyle name="입력 2 2 3" xfId="8806"/>
    <cellStyle name="입력 2 2 3 10" xfId="6545"/>
    <cellStyle name="입력 2 2 3 10 2" xfId="7432"/>
    <cellStyle name="입력 2 2 3 10 3" xfId="12622"/>
    <cellStyle name="입력 2 2 3 10 4" xfId="5019"/>
    <cellStyle name="입력 2 2 3 10 5" xfId="5859"/>
    <cellStyle name="입력 2 2 3 10 6" xfId="13018"/>
    <cellStyle name="입력 2 2 3 10 7" xfId="6351"/>
    <cellStyle name="입력 2 2 3 11" xfId="9658"/>
    <cellStyle name="입력 2 2 3 11 2" xfId="12262"/>
    <cellStyle name="입력 2 2 3 11 3" xfId="13696"/>
    <cellStyle name="입력 2 2 3 11 4" xfId="15032"/>
    <cellStyle name="입력 2 2 3 11 5" xfId="16293"/>
    <cellStyle name="입력 2 2 3 11 6" xfId="17497"/>
    <cellStyle name="입력 2 2 3 11 7" xfId="18435"/>
    <cellStyle name="입력 2 2 3 12" xfId="9682"/>
    <cellStyle name="입력 2 2 3 12 2" xfId="12286"/>
    <cellStyle name="입력 2 2 3 12 3" xfId="13720"/>
    <cellStyle name="입력 2 2 3 12 4" xfId="15056"/>
    <cellStyle name="입력 2 2 3 12 5" xfId="16317"/>
    <cellStyle name="입력 2 2 3 12 6" xfId="17521"/>
    <cellStyle name="입력 2 2 3 12 7" xfId="18459"/>
    <cellStyle name="입력 2 2 3 13" xfId="9737"/>
    <cellStyle name="입력 2 2 3 13 2" xfId="12341"/>
    <cellStyle name="입력 2 2 3 13 3" xfId="13775"/>
    <cellStyle name="입력 2 2 3 13 4" xfId="15111"/>
    <cellStyle name="입력 2 2 3 13 5" xfId="16372"/>
    <cellStyle name="입력 2 2 3 13 6" xfId="17576"/>
    <cellStyle name="입력 2 2 3 13 7" xfId="18514"/>
    <cellStyle name="입력 2 2 3 14" xfId="9777"/>
    <cellStyle name="입력 2 2 3 14 2" xfId="12381"/>
    <cellStyle name="입력 2 2 3 14 3" xfId="13815"/>
    <cellStyle name="입력 2 2 3 14 4" xfId="15151"/>
    <cellStyle name="입력 2 2 3 14 5" xfId="16412"/>
    <cellStyle name="입력 2 2 3 14 6" xfId="17616"/>
    <cellStyle name="입력 2 2 3 14 7" xfId="18554"/>
    <cellStyle name="입력 2 2 3 15" xfId="9803"/>
    <cellStyle name="입력 2 2 3 15 2" xfId="12407"/>
    <cellStyle name="입력 2 2 3 15 3" xfId="13841"/>
    <cellStyle name="입력 2 2 3 15 4" xfId="15177"/>
    <cellStyle name="입력 2 2 3 15 5" xfId="16438"/>
    <cellStyle name="입력 2 2 3 15 6" xfId="17642"/>
    <cellStyle name="입력 2 2 3 15 7" xfId="18580"/>
    <cellStyle name="입력 2 2 3 16" xfId="9824"/>
    <cellStyle name="입력 2 2 3 16 2" xfId="12428"/>
    <cellStyle name="입력 2 2 3 16 3" xfId="13862"/>
    <cellStyle name="입력 2 2 3 16 4" xfId="15198"/>
    <cellStyle name="입력 2 2 3 16 5" xfId="16459"/>
    <cellStyle name="입력 2 2 3 16 6" xfId="17663"/>
    <cellStyle name="입력 2 2 3 16 7" xfId="18601"/>
    <cellStyle name="입력 2 2 3 17" xfId="6502"/>
    <cellStyle name="입력 2 2 3 17 2" xfId="7468"/>
    <cellStyle name="입력 2 2 3 17 3" xfId="4742"/>
    <cellStyle name="입력 2 2 3 17 4" xfId="4659"/>
    <cellStyle name="입력 2 2 3 17 5" xfId="4804"/>
    <cellStyle name="입력 2 2 3 17 6" xfId="16655"/>
    <cellStyle name="입력 2 2 3 17 7" xfId="14602"/>
    <cellStyle name="입력 2 2 3 18" xfId="9874"/>
    <cellStyle name="입력 2 2 3 18 2" xfId="12478"/>
    <cellStyle name="입력 2 2 3 18 3" xfId="13912"/>
    <cellStyle name="입력 2 2 3 18 4" xfId="15248"/>
    <cellStyle name="입력 2 2 3 18 5" xfId="16509"/>
    <cellStyle name="입력 2 2 3 18 6" xfId="17713"/>
    <cellStyle name="입력 2 2 3 18 7" xfId="18651"/>
    <cellStyle name="입력 2 2 3 19" xfId="9899"/>
    <cellStyle name="입력 2 2 3 19 2" xfId="12503"/>
    <cellStyle name="입력 2 2 3 19 3" xfId="13937"/>
    <cellStyle name="입력 2 2 3 19 4" xfId="15273"/>
    <cellStyle name="입력 2 2 3 19 5" xfId="16534"/>
    <cellStyle name="입력 2 2 3 19 6" xfId="17738"/>
    <cellStyle name="입력 2 2 3 19 7" xfId="18676"/>
    <cellStyle name="입력 2 2 3 2" xfId="9326"/>
    <cellStyle name="입력 2 2 3 2 2" xfId="11931"/>
    <cellStyle name="입력 2 2 3 2 3" xfId="8481"/>
    <cellStyle name="입력 2 2 3 2 4" xfId="13333"/>
    <cellStyle name="입력 2 2 3 2 5" xfId="14073"/>
    <cellStyle name="입력 2 2 3 2 6" xfId="15457"/>
    <cellStyle name="입력 2 2 3 2 7" xfId="16669"/>
    <cellStyle name="입력 2 2 3 2 8" xfId="20656"/>
    <cellStyle name="입력 2 2 3 20" xfId="9919"/>
    <cellStyle name="입력 2 2 3 20 2" xfId="12523"/>
    <cellStyle name="입력 2 2 3 20 3" xfId="13957"/>
    <cellStyle name="입력 2 2 3 20 4" xfId="15293"/>
    <cellStyle name="입력 2 2 3 20 5" xfId="16554"/>
    <cellStyle name="입력 2 2 3 20 6" xfId="17758"/>
    <cellStyle name="입력 2 2 3 20 7" xfId="18696"/>
    <cellStyle name="입력 2 2 3 21" xfId="9940"/>
    <cellStyle name="입력 2 2 3 21 2" xfId="12544"/>
    <cellStyle name="입력 2 2 3 21 3" xfId="13978"/>
    <cellStyle name="입력 2 2 3 21 4" xfId="15314"/>
    <cellStyle name="입력 2 2 3 21 5" xfId="16575"/>
    <cellStyle name="입력 2 2 3 21 6" xfId="17779"/>
    <cellStyle name="입력 2 2 3 21 7" xfId="18717"/>
    <cellStyle name="입력 2 2 3 22" xfId="9960"/>
    <cellStyle name="입력 2 2 3 22 2" xfId="12564"/>
    <cellStyle name="입력 2 2 3 22 3" xfId="13998"/>
    <cellStyle name="입력 2 2 3 22 4" xfId="15334"/>
    <cellStyle name="입력 2 2 3 22 5" xfId="16595"/>
    <cellStyle name="입력 2 2 3 22 6" xfId="17799"/>
    <cellStyle name="입력 2 2 3 22 7" xfId="18737"/>
    <cellStyle name="입력 2 2 3 23" xfId="9991"/>
    <cellStyle name="입력 2 2 3 23 2" xfId="12595"/>
    <cellStyle name="입력 2 2 3 23 3" xfId="14029"/>
    <cellStyle name="입력 2 2 3 23 4" xfId="15365"/>
    <cellStyle name="입력 2 2 3 23 5" xfId="16626"/>
    <cellStyle name="입력 2 2 3 23 6" xfId="17830"/>
    <cellStyle name="입력 2 2 3 23 7" xfId="18768"/>
    <cellStyle name="입력 2 2 3 24" xfId="10208"/>
    <cellStyle name="입력 2 2 3 24 2" xfId="12760"/>
    <cellStyle name="입력 2 2 3 24 3" xfId="14171"/>
    <cellStyle name="입력 2 2 3 24 4" xfId="15503"/>
    <cellStyle name="입력 2 2 3 24 5" xfId="16751"/>
    <cellStyle name="입력 2 2 3 24 6" xfId="17937"/>
    <cellStyle name="입력 2 2 3 24 7" xfId="18868"/>
    <cellStyle name="입력 2 2 3 25" xfId="10267"/>
    <cellStyle name="입력 2 2 3 25 2" xfId="12808"/>
    <cellStyle name="입력 2 2 3 25 3" xfId="14219"/>
    <cellStyle name="입력 2 2 3 25 4" xfId="15550"/>
    <cellStyle name="입력 2 2 3 25 5" xfId="16795"/>
    <cellStyle name="입력 2 2 3 25 6" xfId="17979"/>
    <cellStyle name="입력 2 2 3 25 7" xfId="18910"/>
    <cellStyle name="입력 2 2 3 26" xfId="10298"/>
    <cellStyle name="입력 2 2 3 26 2" xfId="12839"/>
    <cellStyle name="입력 2 2 3 26 3" xfId="14250"/>
    <cellStyle name="입력 2 2 3 26 4" xfId="15581"/>
    <cellStyle name="입력 2 2 3 26 5" xfId="16826"/>
    <cellStyle name="입력 2 2 3 26 6" xfId="18010"/>
    <cellStyle name="입력 2 2 3 26 7" xfId="18941"/>
    <cellStyle name="입력 2 2 3 27" xfId="11236"/>
    <cellStyle name="입력 2 2 3 27 2" xfId="13568"/>
    <cellStyle name="입력 2 2 3 27 3" xfId="14898"/>
    <cellStyle name="입력 2 2 3 27 4" xfId="16148"/>
    <cellStyle name="입력 2 2 3 27 5" xfId="17358"/>
    <cellStyle name="입력 2 2 3 27 6" xfId="18293"/>
    <cellStyle name="입력 2 2 3 27 7" xfId="19110"/>
    <cellStyle name="입력 2 2 3 28" xfId="11296"/>
    <cellStyle name="입력 2 2 3 28 2" xfId="13621"/>
    <cellStyle name="입력 2 2 3 28 3" xfId="14945"/>
    <cellStyle name="입력 2 2 3 28 4" xfId="16194"/>
    <cellStyle name="입력 2 2 3 28 5" xfId="17404"/>
    <cellStyle name="입력 2 2 3 28 6" xfId="18336"/>
    <cellStyle name="입력 2 2 3 28 7" xfId="19153"/>
    <cellStyle name="입력 2 2 3 29" xfId="4761"/>
    <cellStyle name="입력 2 2 3 3" xfId="9427"/>
    <cellStyle name="입력 2 2 3 3 2" xfId="12031"/>
    <cellStyle name="입력 2 2 3 3 3" xfId="7101"/>
    <cellStyle name="입력 2 2 3 3 4" xfId="10451"/>
    <cellStyle name="입력 2 2 3 3 5" xfId="14694"/>
    <cellStyle name="입력 2 2 3 3 6" xfId="15816"/>
    <cellStyle name="입력 2 2 3 3 7" xfId="16915"/>
    <cellStyle name="입력 2 2 3 3 8" xfId="20734"/>
    <cellStyle name="입력 2 2 3 30" xfId="20398"/>
    <cellStyle name="입력 2 2 3 4" xfId="9475"/>
    <cellStyle name="입력 2 2 3 4 2" xfId="12079"/>
    <cellStyle name="입력 2 2 3 4 3" xfId="5459"/>
    <cellStyle name="입력 2 2 3 4 4" xfId="8107"/>
    <cellStyle name="입력 2 2 3 4 5" xfId="6364"/>
    <cellStyle name="입력 2 2 3 4 6" xfId="8386"/>
    <cellStyle name="입력 2 2 3 4 7" xfId="17166"/>
    <cellStyle name="입력 2 2 3 5" xfId="9506"/>
    <cellStyle name="입력 2 2 3 5 2" xfId="12110"/>
    <cellStyle name="입력 2 2 3 5 3" xfId="5708"/>
    <cellStyle name="입력 2 2 3 5 4" xfId="13302"/>
    <cellStyle name="입력 2 2 3 5 5" xfId="14323"/>
    <cellStyle name="입력 2 2 3 5 6" xfId="15636"/>
    <cellStyle name="입력 2 2 3 5 7" xfId="17015"/>
    <cellStyle name="입력 2 2 3 6" xfId="9541"/>
    <cellStyle name="입력 2 2 3 6 2" xfId="12145"/>
    <cellStyle name="입력 2 2 3 6 3" xfId="5358"/>
    <cellStyle name="입력 2 2 3 6 4" xfId="13114"/>
    <cellStyle name="입력 2 2 3 6 5" xfId="6845"/>
    <cellStyle name="입력 2 2 3 6 6" xfId="11434"/>
    <cellStyle name="입력 2 2 3 6 7" xfId="6869"/>
    <cellStyle name="입력 2 2 3 7" xfId="8881"/>
    <cellStyle name="입력 2 2 3 7 2" xfId="11498"/>
    <cellStyle name="입력 2 2 3 7 3" xfId="7680"/>
    <cellStyle name="입력 2 2 3 7 4" xfId="6216"/>
    <cellStyle name="입력 2 2 3 7 5" xfId="7795"/>
    <cellStyle name="입력 2 2 3 7 6" xfId="8013"/>
    <cellStyle name="입력 2 2 3 7 7" xfId="5962"/>
    <cellStyle name="입력 2 2 3 8" xfId="9609"/>
    <cellStyle name="입력 2 2 3 8 2" xfId="12213"/>
    <cellStyle name="입력 2 2 3 8 3" xfId="5703"/>
    <cellStyle name="입력 2 2 3 8 4" xfId="13129"/>
    <cellStyle name="입력 2 2 3 8 5" xfId="16244"/>
    <cellStyle name="입력 2 2 3 8 6" xfId="17448"/>
    <cellStyle name="입력 2 2 3 8 7" xfId="18386"/>
    <cellStyle name="입력 2 2 3 9" xfId="9634"/>
    <cellStyle name="입력 2 2 3 9 2" xfId="12238"/>
    <cellStyle name="입력 2 2 3 9 3" xfId="13672"/>
    <cellStyle name="입력 2 2 3 9 4" xfId="15008"/>
    <cellStyle name="입력 2 2 3 9 5" xfId="16269"/>
    <cellStyle name="입력 2 2 3 9 6" xfId="17473"/>
    <cellStyle name="입력 2 2 3 9 7" xfId="18411"/>
    <cellStyle name="입력 2 2 30" xfId="11027"/>
    <cellStyle name="입력 2 2 30 2" xfId="13407"/>
    <cellStyle name="입력 2 2 30 3" xfId="14751"/>
    <cellStyle name="입력 2 2 30 4" xfId="16012"/>
    <cellStyle name="입력 2 2 30 5" xfId="17234"/>
    <cellStyle name="입력 2 2 30 6" xfId="18188"/>
    <cellStyle name="입력 2 2 30 7" xfId="19002"/>
    <cellStyle name="입력 2 2 31" xfId="14443"/>
    <cellStyle name="입력 2 2 32" xfId="20226"/>
    <cellStyle name="입력 2 2 4" xfId="9022"/>
    <cellStyle name="입력 2 2 4 2" xfId="11638"/>
    <cellStyle name="입력 2 2 4 3" xfId="4823"/>
    <cellStyle name="입력 2 2 4 4" xfId="12958"/>
    <cellStyle name="입력 2 2 4 5" xfId="14644"/>
    <cellStyle name="입력 2 2 4 6" xfId="15861"/>
    <cellStyle name="입력 2 2 4 7" xfId="17135"/>
    <cellStyle name="입력 2 2 4 8" xfId="20538"/>
    <cellStyle name="입력 2 2 5" xfId="9212"/>
    <cellStyle name="입력 2 2 5 2" xfId="11818"/>
    <cellStyle name="입력 2 2 5 3" xfId="7899"/>
    <cellStyle name="입력 2 2 5 4" xfId="12996"/>
    <cellStyle name="입력 2 2 5 5" xfId="14385"/>
    <cellStyle name="입력 2 2 5 6" xfId="15677"/>
    <cellStyle name="입력 2 2 5 7" xfId="16885"/>
    <cellStyle name="입력 2 2 5 8" xfId="20484"/>
    <cellStyle name="입력 2 2 6" xfId="6549"/>
    <cellStyle name="입력 2 2 6 2" xfId="6006"/>
    <cellStyle name="입력 2 2 6 3" xfId="7775"/>
    <cellStyle name="입력 2 2 6 4" xfId="6465"/>
    <cellStyle name="입력 2 2 6 5" xfId="11422"/>
    <cellStyle name="입력 2 2 6 6" xfId="5606"/>
    <cellStyle name="입력 2 2 6 7" xfId="6226"/>
    <cellStyle name="입력 2 2 7" xfId="6584"/>
    <cellStyle name="입력 2 2 7 2" xfId="8371"/>
    <cellStyle name="입력 2 2 7 3" xfId="6034"/>
    <cellStyle name="입력 2 2 7 4" xfId="5393"/>
    <cellStyle name="입력 2 2 7 5" xfId="5578"/>
    <cellStyle name="입력 2 2 7 6" xfId="10382"/>
    <cellStyle name="입력 2 2 7 7" xfId="7178"/>
    <cellStyle name="입력 2 2 8" xfId="8926"/>
    <cellStyle name="입력 2 2 8 2" xfId="11543"/>
    <cellStyle name="입력 2 2 8 3" xfId="8178"/>
    <cellStyle name="입력 2 2 8 4" xfId="8300"/>
    <cellStyle name="입력 2 2 8 5" xfId="5439"/>
    <cellStyle name="입력 2 2 8 6" xfId="4921"/>
    <cellStyle name="입력 2 2 8 7" xfId="15977"/>
    <cellStyle name="입력 2 2 9" xfId="9346"/>
    <cellStyle name="입력 2 2 9 2" xfId="11951"/>
    <cellStyle name="입력 2 2 9 3" xfId="6419"/>
    <cellStyle name="입력 2 2 9 4" xfId="7160"/>
    <cellStyle name="입력 2 2 9 5" xfId="14778"/>
    <cellStyle name="입력 2 2 9 6" xfId="7028"/>
    <cellStyle name="입력 2 2 9 7" xfId="17256"/>
    <cellStyle name="입력 2 3" xfId="10709"/>
    <cellStyle name="입력 2 3 2" xfId="13185"/>
    <cellStyle name="입력 2 3 3" xfId="14546"/>
    <cellStyle name="입력 2 3 4" xfId="15846"/>
    <cellStyle name="입력 2 3 5" xfId="17074"/>
    <cellStyle name="입력 2 3 6" xfId="18117"/>
    <cellStyle name="입력 2 3 7" xfId="18972"/>
    <cellStyle name="입력 2 4" xfId="10719"/>
    <cellStyle name="입력 2 4 2" xfId="13191"/>
    <cellStyle name="입력 2 4 3" xfId="14553"/>
    <cellStyle name="입력 2 4 4" xfId="15853"/>
    <cellStyle name="입력 2 4 5" xfId="17079"/>
    <cellStyle name="입력 2 4 6" xfId="18121"/>
    <cellStyle name="입력 2 4 7" xfId="18975"/>
    <cellStyle name="입력 2 5" xfId="11022"/>
    <cellStyle name="입력 2 5 2" xfId="13403"/>
    <cellStyle name="입력 2 5 3" xfId="14747"/>
    <cellStyle name="입력 2 5 4" xfId="16008"/>
    <cellStyle name="입력 2 5 5" xfId="17230"/>
    <cellStyle name="입력 2 5 6" xfId="18184"/>
    <cellStyle name="입력 2 5 7" xfId="18998"/>
    <cellStyle name="입력 2 6" xfId="19352"/>
    <cellStyle name="입력 20" xfId="1750"/>
    <cellStyle name="입력 21" xfId="1751"/>
    <cellStyle name="입력 22" xfId="1752"/>
    <cellStyle name="입력 23" xfId="1753"/>
    <cellStyle name="입력 24" xfId="1754"/>
    <cellStyle name="입력 25" xfId="1755"/>
    <cellStyle name="입력 26" xfId="1756"/>
    <cellStyle name="입력 27" xfId="1757"/>
    <cellStyle name="입력 28" xfId="1758"/>
    <cellStyle name="입력 29" xfId="1759"/>
    <cellStyle name="입력 3" xfId="1760"/>
    <cellStyle name="입력 30" xfId="1761"/>
    <cellStyle name="입력 31" xfId="1762"/>
    <cellStyle name="입력 32" xfId="3127"/>
    <cellStyle name="입력 32 2" xfId="10979"/>
    <cellStyle name="입력 32 3" xfId="13370"/>
    <cellStyle name="입력 32 4" xfId="14718"/>
    <cellStyle name="입력 32 5" xfId="15980"/>
    <cellStyle name="입력 32 6" xfId="17206"/>
    <cellStyle name="입력 32 7" xfId="18170"/>
    <cellStyle name="입력 32 8" xfId="18986"/>
    <cellStyle name="입력 4" xfId="1763"/>
    <cellStyle name="입력 5" xfId="1764"/>
    <cellStyle name="입력 6" xfId="1765"/>
    <cellStyle name="입력 7" xfId="1766"/>
    <cellStyle name="입력 8" xfId="1767"/>
    <cellStyle name="입력 9" xfId="1768"/>
    <cellStyle name="자리수" xfId="1769"/>
    <cellStyle name="자리수 - 유형1" xfId="4142"/>
    <cellStyle name="자리수 - 유형3" xfId="4143"/>
    <cellStyle name="자리수_10020 파생상품내부거래조정_0812_0120의 워크시트" xfId="4144"/>
    <cellStyle name="자리수0" xfId="1770"/>
    <cellStyle name="작업일수" xfId="4145"/>
    <cellStyle name="정" xfId="4146"/>
    <cellStyle name="제놀" xfId="4147"/>
    <cellStyle name="제목" xfId="1771" builtinId="15" customBuiltin="1"/>
    <cellStyle name="제목 1" xfId="3137" builtinId="16" customBuiltin="1"/>
    <cellStyle name="제목 1 10" xfId="1772"/>
    <cellStyle name="제목 1 11" xfId="1773"/>
    <cellStyle name="제목 1 12" xfId="1774"/>
    <cellStyle name="제목 1 13" xfId="1775"/>
    <cellStyle name="제목 1 14" xfId="1776"/>
    <cellStyle name="제목 1 15" xfId="1777"/>
    <cellStyle name="제목 1 16" xfId="1778"/>
    <cellStyle name="제목 1 17" xfId="1779"/>
    <cellStyle name="제목 1 18" xfId="1780"/>
    <cellStyle name="제목 1 19" xfId="1781"/>
    <cellStyle name="제목 1 2" xfId="1782"/>
    <cellStyle name="제목 1 2 2" xfId="7603"/>
    <cellStyle name="제목 1 20" xfId="1783"/>
    <cellStyle name="제목 1 21" xfId="1784"/>
    <cellStyle name="제목 1 22" xfId="1785"/>
    <cellStyle name="제목 1 23" xfId="1786"/>
    <cellStyle name="제목 1 24" xfId="1787"/>
    <cellStyle name="제목 1 25" xfId="1788"/>
    <cellStyle name="제목 1 26" xfId="1789"/>
    <cellStyle name="제목 1 27" xfId="1790"/>
    <cellStyle name="제목 1 28" xfId="1791"/>
    <cellStyle name="제목 1 29" xfId="1792"/>
    <cellStyle name="제목 1 3" xfId="1793"/>
    <cellStyle name="제목 1 30" xfId="1794"/>
    <cellStyle name="제목 1 31" xfId="1795"/>
    <cellStyle name="제목 1 32" xfId="3129"/>
    <cellStyle name="제목 1 4" xfId="1796"/>
    <cellStyle name="제목 1 5" xfId="1797"/>
    <cellStyle name="제목 1 6" xfId="1798"/>
    <cellStyle name="제목 1 7" xfId="1799"/>
    <cellStyle name="제목 1 8" xfId="1800"/>
    <cellStyle name="제목 1 9" xfId="1801"/>
    <cellStyle name="제목 10" xfId="1802"/>
    <cellStyle name="제목 11" xfId="1803"/>
    <cellStyle name="제목 12" xfId="1804"/>
    <cellStyle name="제목 13" xfId="1805"/>
    <cellStyle name="제목 14" xfId="1806"/>
    <cellStyle name="제목 15" xfId="1807"/>
    <cellStyle name="제목 16" xfId="1808"/>
    <cellStyle name="제목 17" xfId="1809"/>
    <cellStyle name="제목 18" xfId="1810"/>
    <cellStyle name="제목 19" xfId="1811"/>
    <cellStyle name="제목 2" xfId="3138" builtinId="17" customBuiltin="1"/>
    <cellStyle name="제목 2 10" xfId="1812"/>
    <cellStyle name="제목 2 11" xfId="1813"/>
    <cellStyle name="제목 2 12" xfId="1814"/>
    <cellStyle name="제목 2 13" xfId="1815"/>
    <cellStyle name="제목 2 14" xfId="1816"/>
    <cellStyle name="제목 2 15" xfId="1817"/>
    <cellStyle name="제목 2 16" xfId="1818"/>
    <cellStyle name="제목 2 17" xfId="1819"/>
    <cellStyle name="제목 2 18" xfId="1820"/>
    <cellStyle name="제목 2 19" xfId="1821"/>
    <cellStyle name="제목 2 2" xfId="1822"/>
    <cellStyle name="제목 2 2 2" xfId="7604"/>
    <cellStyle name="제목 2 20" xfId="1823"/>
    <cellStyle name="제목 2 21" xfId="1824"/>
    <cellStyle name="제목 2 22" xfId="1825"/>
    <cellStyle name="제목 2 23" xfId="1826"/>
    <cellStyle name="제목 2 24" xfId="1827"/>
    <cellStyle name="제목 2 25" xfId="1828"/>
    <cellStyle name="제목 2 26" xfId="1829"/>
    <cellStyle name="제목 2 27" xfId="1830"/>
    <cellStyle name="제목 2 28" xfId="1831"/>
    <cellStyle name="제목 2 29" xfId="1832"/>
    <cellStyle name="제목 2 3" xfId="1833"/>
    <cellStyle name="제목 2 30" xfId="1834"/>
    <cellStyle name="제목 2 31" xfId="1835"/>
    <cellStyle name="제목 2 32" xfId="3130"/>
    <cellStyle name="제목 2 4" xfId="1836"/>
    <cellStyle name="제목 2 5" xfId="1837"/>
    <cellStyle name="제목 2 6" xfId="1838"/>
    <cellStyle name="제목 2 7" xfId="1839"/>
    <cellStyle name="제목 2 8" xfId="1840"/>
    <cellStyle name="제목 2 9" xfId="1841"/>
    <cellStyle name="제목 20" xfId="1842"/>
    <cellStyle name="제목 21" xfId="1843"/>
    <cellStyle name="제목 22" xfId="1844"/>
    <cellStyle name="제목 23" xfId="1845"/>
    <cellStyle name="제목 24" xfId="1846"/>
    <cellStyle name="제목 25" xfId="1847"/>
    <cellStyle name="제목 26" xfId="1848"/>
    <cellStyle name="제목 27" xfId="3090"/>
    <cellStyle name="제목 27 2" xfId="6804"/>
    <cellStyle name="제목 28" xfId="3128"/>
    <cellStyle name="제목 28 2" xfId="8694"/>
    <cellStyle name="제목 29" xfId="3180"/>
    <cellStyle name="제목 29 2" xfId="10978"/>
    <cellStyle name="제목 3" xfId="3139" builtinId="18" customBuiltin="1"/>
    <cellStyle name="제목 3 10" xfId="1849"/>
    <cellStyle name="제목 3 11" xfId="1850"/>
    <cellStyle name="제목 3 12" xfId="1851"/>
    <cellStyle name="제목 3 13" xfId="1852"/>
    <cellStyle name="제목 3 14" xfId="1853"/>
    <cellStyle name="제목 3 15" xfId="1854"/>
    <cellStyle name="제목 3 16" xfId="1855"/>
    <cellStyle name="제목 3 17" xfId="1856"/>
    <cellStyle name="제목 3 18" xfId="1857"/>
    <cellStyle name="제목 3 19" xfId="1858"/>
    <cellStyle name="제목 3 2" xfId="1859"/>
    <cellStyle name="제목 3 2 2" xfId="7605"/>
    <cellStyle name="제목 3 20" xfId="1860"/>
    <cellStyle name="제목 3 21" xfId="1861"/>
    <cellStyle name="제목 3 22" xfId="1862"/>
    <cellStyle name="제목 3 23" xfId="1863"/>
    <cellStyle name="제목 3 24" xfId="1864"/>
    <cellStyle name="제목 3 25" xfId="1865"/>
    <cellStyle name="제목 3 26" xfId="1866"/>
    <cellStyle name="제목 3 27" xfId="1867"/>
    <cellStyle name="제목 3 28" xfId="1868"/>
    <cellStyle name="제목 3 29" xfId="1869"/>
    <cellStyle name="제목 3 3" xfId="1870"/>
    <cellStyle name="제목 3 30" xfId="1871"/>
    <cellStyle name="제목 3 31" xfId="1872"/>
    <cellStyle name="제목 3 32" xfId="3131"/>
    <cellStyle name="제목 3 4" xfId="1873"/>
    <cellStyle name="제목 3 5" xfId="1874"/>
    <cellStyle name="제목 3 6" xfId="1875"/>
    <cellStyle name="제목 3 7" xfId="1876"/>
    <cellStyle name="제목 3 8" xfId="1877"/>
    <cellStyle name="제목 3 9" xfId="1878"/>
    <cellStyle name="제목 4" xfId="3140" builtinId="19" customBuiltin="1"/>
    <cellStyle name="제목 4 10" xfId="1879"/>
    <cellStyle name="제목 4 11" xfId="1880"/>
    <cellStyle name="제목 4 12" xfId="1881"/>
    <cellStyle name="제목 4 13" xfId="1882"/>
    <cellStyle name="제목 4 14" xfId="1883"/>
    <cellStyle name="제목 4 15" xfId="1884"/>
    <cellStyle name="제목 4 16" xfId="1885"/>
    <cellStyle name="제목 4 17" xfId="1886"/>
    <cellStyle name="제목 4 18" xfId="1887"/>
    <cellStyle name="제목 4 19" xfId="1888"/>
    <cellStyle name="제목 4 2" xfId="1889"/>
    <cellStyle name="제목 4 2 2" xfId="7606"/>
    <cellStyle name="제목 4 20" xfId="1890"/>
    <cellStyle name="제목 4 21" xfId="1891"/>
    <cellStyle name="제목 4 22" xfId="1892"/>
    <cellStyle name="제목 4 23" xfId="1893"/>
    <cellStyle name="제목 4 24" xfId="1894"/>
    <cellStyle name="제목 4 25" xfId="1895"/>
    <cellStyle name="제목 4 26" xfId="1896"/>
    <cellStyle name="제목 4 27" xfId="1897"/>
    <cellStyle name="제목 4 28" xfId="1898"/>
    <cellStyle name="제목 4 29" xfId="1899"/>
    <cellStyle name="제목 4 3" xfId="1900"/>
    <cellStyle name="제목 4 30" xfId="1901"/>
    <cellStyle name="제목 4 31" xfId="1902"/>
    <cellStyle name="제목 4 32" xfId="3132"/>
    <cellStyle name="제목 4 4" xfId="1903"/>
    <cellStyle name="제목 4 5" xfId="1904"/>
    <cellStyle name="제목 4 6" xfId="1905"/>
    <cellStyle name="제목 4 7" xfId="1906"/>
    <cellStyle name="제목 4 8" xfId="1907"/>
    <cellStyle name="제목 4 9" xfId="1908"/>
    <cellStyle name="제목 5" xfId="1909"/>
    <cellStyle name="제목 5 2" xfId="7607"/>
    <cellStyle name="제목 6" xfId="1910"/>
    <cellStyle name="제목 7" xfId="1911"/>
    <cellStyle name="제목 8" xfId="1912"/>
    <cellStyle name="제목 9" xfId="1913"/>
    <cellStyle name="제목1" xfId="1914"/>
    <cellStyle name="제목1 2" xfId="10028"/>
    <cellStyle name="제목1 3" xfId="6328"/>
    <cellStyle name="제목2" xfId="1915"/>
    <cellStyle name="제목2 2" xfId="10029"/>
    <cellStyle name="제목2 3" xfId="6329"/>
    <cellStyle name="제조번호" xfId="4148"/>
    <cellStyle name="제조번호 2" xfId="20408"/>
    <cellStyle name="좋은양식" xfId="1916"/>
    <cellStyle name="좋음" xfId="3141" builtinId="26" customBuiltin="1"/>
    <cellStyle name="좋음 10" xfId="1917"/>
    <cellStyle name="좋음 11" xfId="1918"/>
    <cellStyle name="좋음 12" xfId="1919"/>
    <cellStyle name="좋음 13" xfId="1920"/>
    <cellStyle name="좋음 14" xfId="1921"/>
    <cellStyle name="좋음 15" xfId="1922"/>
    <cellStyle name="좋음 16" xfId="1923"/>
    <cellStyle name="좋음 17" xfId="1924"/>
    <cellStyle name="좋음 18" xfId="1925"/>
    <cellStyle name="좋음 19" xfId="1926"/>
    <cellStyle name="좋음 2" xfId="1927"/>
    <cellStyle name="좋음 2 2" xfId="7608"/>
    <cellStyle name="좋음 20" xfId="1928"/>
    <cellStyle name="좋음 21" xfId="1929"/>
    <cellStyle name="좋음 22" xfId="1930"/>
    <cellStyle name="좋음 23" xfId="1931"/>
    <cellStyle name="좋음 24" xfId="1932"/>
    <cellStyle name="좋음 25" xfId="1933"/>
    <cellStyle name="좋음 26" xfId="1934"/>
    <cellStyle name="좋음 27" xfId="1935"/>
    <cellStyle name="좋음 28" xfId="1936"/>
    <cellStyle name="좋음 29" xfId="1937"/>
    <cellStyle name="좋음 3" xfId="1938"/>
    <cellStyle name="좋음 30" xfId="1939"/>
    <cellStyle name="좋음 31" xfId="1940"/>
    <cellStyle name="좋음 32" xfId="3133"/>
    <cellStyle name="좋음 4" xfId="1941"/>
    <cellStyle name="좋음 5" xfId="1942"/>
    <cellStyle name="좋음 6" xfId="1943"/>
    <cellStyle name="좋음 7" xfId="1944"/>
    <cellStyle name="좋음 8" xfId="1945"/>
    <cellStyle name="좋음 9" xfId="1946"/>
    <cellStyle name="증감" xfId="4149"/>
    <cellStyle name="지정되지 않음" xfId="1947"/>
    <cellStyle name="지정되지 않음 2" xfId="4541"/>
    <cellStyle name="지정되지 않음 3" xfId="3338"/>
    <cellStyle name="钎霖_惫寇bal" xfId="1948"/>
    <cellStyle name="千分位[0]_GARMENT STEP FORM HK" xfId="1949"/>
    <cellStyle name="千分位_GARMENT STEP FORM HK" xfId="1950"/>
    <cellStyle name="千位分隔[0]_01_pol" xfId="4150"/>
    <cellStyle name="출력" xfId="3145" builtinId="21" customBuiltin="1"/>
    <cellStyle name="출력 10" xfId="1951"/>
    <cellStyle name="출력 11" xfId="1952"/>
    <cellStyle name="출력 12" xfId="1953"/>
    <cellStyle name="출력 13" xfId="1954"/>
    <cellStyle name="출력 14" xfId="1955"/>
    <cellStyle name="출력 15" xfId="1956"/>
    <cellStyle name="출력 16" xfId="1957"/>
    <cellStyle name="출력 17" xfId="1958"/>
    <cellStyle name="출력 18" xfId="1959"/>
    <cellStyle name="출력 19" xfId="1960"/>
    <cellStyle name="출력 2" xfId="1961"/>
    <cellStyle name="출력 2 2" xfId="7609"/>
    <cellStyle name="출력 2 2 10" xfId="9255"/>
    <cellStyle name="출력 2 2 10 2" xfId="11860"/>
    <cellStyle name="출력 2 2 10 3" xfId="7940"/>
    <cellStyle name="출력 2 2 10 4" xfId="7236"/>
    <cellStyle name="출력 2 2 10 5" xfId="13047"/>
    <cellStyle name="출력 2 2 10 6" xfId="15948"/>
    <cellStyle name="출력 2 2 10 7" xfId="17185"/>
    <cellStyle name="출력 2 2 11" xfId="6669"/>
    <cellStyle name="출력 2 2 11 2" xfId="5913"/>
    <cellStyle name="출력 2 2 11 3" xfId="7730"/>
    <cellStyle name="출력 2 2 11 4" xfId="14565"/>
    <cellStyle name="출력 2 2 11 5" xfId="15893"/>
    <cellStyle name="출력 2 2 11 6" xfId="17199"/>
    <cellStyle name="출력 2 2 11 7" xfId="18143"/>
    <cellStyle name="출력 2 2 12" xfId="6581"/>
    <cellStyle name="출력 2 2 12 2" xfId="7403"/>
    <cellStyle name="출력 2 2 12 3" xfId="6032"/>
    <cellStyle name="출력 2 2 12 4" xfId="7255"/>
    <cellStyle name="출력 2 2 12 5" xfId="12769"/>
    <cellStyle name="출력 2 2 12 6" xfId="10336"/>
    <cellStyle name="출력 2 2 12 7" xfId="14063"/>
    <cellStyle name="출력 2 2 13" xfId="6755"/>
    <cellStyle name="출력 2 2 13 2" xfId="7269"/>
    <cellStyle name="출력 2 2 13 3" xfId="7733"/>
    <cellStyle name="출력 2 2 13 4" xfId="14377"/>
    <cellStyle name="출력 2 2 13 5" xfId="14159"/>
    <cellStyle name="출력 2 2 13 6" xfId="16895"/>
    <cellStyle name="출력 2 2 13 7" xfId="16696"/>
    <cellStyle name="출력 2 2 14" xfId="6542"/>
    <cellStyle name="출력 2 2 14 2" xfId="7435"/>
    <cellStyle name="출력 2 2 14 3" xfId="4781"/>
    <cellStyle name="출력 2 2 14 4" xfId="5517"/>
    <cellStyle name="출력 2 2 14 5" xfId="6815"/>
    <cellStyle name="출력 2 2 14 6" xfId="13079"/>
    <cellStyle name="출력 2 2 14 7" xfId="14622"/>
    <cellStyle name="출력 2 2 15" xfId="9219"/>
    <cellStyle name="출력 2 2 15 2" xfId="11824"/>
    <cellStyle name="출력 2 2 15 3" xfId="4788"/>
    <cellStyle name="출력 2 2 15 4" xfId="13103"/>
    <cellStyle name="출력 2 2 15 5" xfId="14471"/>
    <cellStyle name="출력 2 2 15 6" xfId="15689"/>
    <cellStyle name="출력 2 2 15 7" xfId="16941"/>
    <cellStyle name="출력 2 2 16" xfId="6536"/>
    <cellStyle name="출력 2 2 16 2" xfId="7440"/>
    <cellStyle name="출력 2 2 16 3" xfId="4983"/>
    <cellStyle name="출력 2 2 16 4" xfId="4910"/>
    <cellStyle name="출력 2 2 16 5" xfId="6111"/>
    <cellStyle name="출력 2 2 16 6" xfId="16653"/>
    <cellStyle name="출력 2 2 16 7" xfId="14669"/>
    <cellStyle name="출력 2 2 17" xfId="9533"/>
    <cellStyle name="출력 2 2 17 2" xfId="12137"/>
    <cellStyle name="출력 2 2 17 3" xfId="5709"/>
    <cellStyle name="출력 2 2 17 4" xfId="13144"/>
    <cellStyle name="출력 2 2 17 5" xfId="6985"/>
    <cellStyle name="출력 2 2 17 6" xfId="11371"/>
    <cellStyle name="출력 2 2 17 7" xfId="6102"/>
    <cellStyle name="출력 2 2 18" xfId="6712"/>
    <cellStyle name="출력 2 2 18 2" xfId="7306"/>
    <cellStyle name="출력 2 2 18 3" xfId="6817"/>
    <cellStyle name="출력 2 2 18 4" xfId="14303"/>
    <cellStyle name="출력 2 2 18 5" xfId="12731"/>
    <cellStyle name="출력 2 2 18 6" xfId="17040"/>
    <cellStyle name="출력 2 2 18 7" xfId="15494"/>
    <cellStyle name="출력 2 2 19" xfId="9238"/>
    <cellStyle name="출력 2 2 19 2" xfId="11843"/>
    <cellStyle name="출력 2 2 19 3" xfId="6935"/>
    <cellStyle name="출력 2 2 19 4" xfId="13259"/>
    <cellStyle name="출력 2 2 19 5" xfId="14613"/>
    <cellStyle name="출력 2 2 19 6" xfId="15828"/>
    <cellStyle name="출력 2 2 19 7" xfId="5593"/>
    <cellStyle name="출력 2 2 2" xfId="8712"/>
    <cellStyle name="출력 2 2 2 10" xfId="9021"/>
    <cellStyle name="출력 2 2 2 10 2" xfId="11637"/>
    <cellStyle name="출력 2 2 2 10 3" xfId="5727"/>
    <cellStyle name="출력 2 2 2 10 4" xfId="13152"/>
    <cellStyle name="출력 2 2 2 10 5" xfId="14299"/>
    <cellStyle name="출력 2 2 2 10 6" xfId="15805"/>
    <cellStyle name="출력 2 2 2 10 7" xfId="16860"/>
    <cellStyle name="출력 2 2 2 11" xfId="6578"/>
    <cellStyle name="출력 2 2 2 11 2" xfId="7405"/>
    <cellStyle name="출력 2 2 2 11 3" xfId="6030"/>
    <cellStyle name="출력 2 2 2 11 4" xfId="3254"/>
    <cellStyle name="출력 2 2 2 11 5" xfId="5927"/>
    <cellStyle name="출력 2 2 2 11 6" xfId="10529"/>
    <cellStyle name="출력 2 2 2 11 7" xfId="4920"/>
    <cellStyle name="출력 2 2 2 12" xfId="9258"/>
    <cellStyle name="출력 2 2 2 12 2" xfId="11863"/>
    <cellStyle name="출력 2 2 2 12 3" xfId="7917"/>
    <cellStyle name="출력 2 2 2 12 4" xfId="6022"/>
    <cellStyle name="출력 2 2 2 12 5" xfId="13552"/>
    <cellStyle name="출력 2 2 2 12 6" xfId="15892"/>
    <cellStyle name="출력 2 2 2 12 7" xfId="10945"/>
    <cellStyle name="출력 2 2 2 13" xfId="8890"/>
    <cellStyle name="출력 2 2 2 13 2" xfId="11507"/>
    <cellStyle name="출력 2 2 2 13 3" xfId="6880"/>
    <cellStyle name="출력 2 2 2 13 4" xfId="11405"/>
    <cellStyle name="출력 2 2 2 13 5" xfId="8390"/>
    <cellStyle name="출력 2 2 2 13 6" xfId="8550"/>
    <cellStyle name="출력 2 2 2 13 7" xfId="13539"/>
    <cellStyle name="출력 2 2 2 14" xfId="9116"/>
    <cellStyle name="출력 2 2 2 14 2" xfId="11726"/>
    <cellStyle name="출력 2 2 2 14 3" xfId="5506"/>
    <cellStyle name="출력 2 2 2 14 4" xfId="8595"/>
    <cellStyle name="출력 2 2 2 14 5" xfId="5446"/>
    <cellStyle name="출력 2 2 2 14 6" xfId="4933"/>
    <cellStyle name="출력 2 2 2 14 7" xfId="13022"/>
    <cellStyle name="출력 2 2 2 15" xfId="9242"/>
    <cellStyle name="출력 2 2 2 15 2" xfId="11847"/>
    <cellStyle name="출력 2 2 2 15 3" xfId="6933"/>
    <cellStyle name="출력 2 2 2 15 4" xfId="13343"/>
    <cellStyle name="출력 2 2 2 15 5" xfId="14691"/>
    <cellStyle name="출력 2 2 2 15 6" xfId="15820"/>
    <cellStyle name="출력 2 2 2 15 7" xfId="17190"/>
    <cellStyle name="출력 2 2 2 16" xfId="8911"/>
    <cellStyle name="출력 2 2 2 16 2" xfId="11528"/>
    <cellStyle name="출력 2 2 2 16 3" xfId="8163"/>
    <cellStyle name="출력 2 2 2 16 4" xfId="6193"/>
    <cellStyle name="출력 2 2 2 16 5" xfId="4857"/>
    <cellStyle name="출력 2 2 2 16 6" xfId="8008"/>
    <cellStyle name="출력 2 2 2 16 7" xfId="7043"/>
    <cellStyle name="출력 2 2 2 17" xfId="9712"/>
    <cellStyle name="출력 2 2 2 17 2" xfId="12316"/>
    <cellStyle name="출력 2 2 2 17 3" xfId="13750"/>
    <cellStyle name="출력 2 2 2 17 4" xfId="15086"/>
    <cellStyle name="출력 2 2 2 17 5" xfId="16347"/>
    <cellStyle name="출력 2 2 2 17 6" xfId="17551"/>
    <cellStyle name="출력 2 2 2 17 7" xfId="18489"/>
    <cellStyle name="출력 2 2 2 18" xfId="6652"/>
    <cellStyle name="출력 2 2 2 18 2" xfId="7349"/>
    <cellStyle name="출력 2 2 2 18 3" xfId="11400"/>
    <cellStyle name="출력 2 2 2 18 4" xfId="6266"/>
    <cellStyle name="출력 2 2 2 18 5" xfId="15924"/>
    <cellStyle name="출력 2 2 2 18 6" xfId="7538"/>
    <cellStyle name="출력 2 2 2 18 7" xfId="18154"/>
    <cellStyle name="출력 2 2 2 19" xfId="6645"/>
    <cellStyle name="출력 2 2 2 19 2" xfId="7356"/>
    <cellStyle name="출력 2 2 2 19 3" xfId="7695"/>
    <cellStyle name="출력 2 2 2 19 4" xfId="12940"/>
    <cellStyle name="출력 2 2 2 19 5" xfId="6449"/>
    <cellStyle name="출력 2 2 2 19 6" xfId="8435"/>
    <cellStyle name="출력 2 2 2 19 7" xfId="5386"/>
    <cellStyle name="출력 2 2 2 2" xfId="9292"/>
    <cellStyle name="출력 2 2 2 2 2" xfId="11897"/>
    <cellStyle name="출력 2 2 2 2 2 2" xfId="20660"/>
    <cellStyle name="출력 2 2 2 2 3" xfId="7959"/>
    <cellStyle name="출력 2 2 2 2 3 2" xfId="20737"/>
    <cellStyle name="출력 2 2 2 2 4" xfId="12997"/>
    <cellStyle name="출력 2 2 2 2 5" xfId="14386"/>
    <cellStyle name="출력 2 2 2 2 6" xfId="15600"/>
    <cellStyle name="출력 2 2 2 2 7" xfId="16853"/>
    <cellStyle name="출력 2 2 2 2 8" xfId="20404"/>
    <cellStyle name="출력 2 2 2 20" xfId="6702"/>
    <cellStyle name="출력 2 2 2 20 2" xfId="7314"/>
    <cellStyle name="출력 2 2 2 20 3" xfId="13332"/>
    <cellStyle name="출력 2 2 2 20 4" xfId="6801"/>
    <cellStyle name="출력 2 2 2 20 5" xfId="15736"/>
    <cellStyle name="출력 2 2 2 20 6" xfId="17191"/>
    <cellStyle name="출력 2 2 2 20 7" xfId="18071"/>
    <cellStyle name="출력 2 2 2 21" xfId="8979"/>
    <cellStyle name="출력 2 2 2 21 2" xfId="11596"/>
    <cellStyle name="출력 2 2 2 21 3" xfId="6952"/>
    <cellStyle name="출력 2 2 2 21 4" xfId="6157"/>
    <cellStyle name="출력 2 2 2 21 5" xfId="5435"/>
    <cellStyle name="출력 2 2 2 21 6" xfId="5819"/>
    <cellStyle name="출력 2 2 2 21 7" xfId="6969"/>
    <cellStyle name="출력 2 2 2 22" xfId="9849"/>
    <cellStyle name="출력 2 2 2 22 2" xfId="12453"/>
    <cellStyle name="출력 2 2 2 22 3" xfId="13887"/>
    <cellStyle name="출력 2 2 2 22 4" xfId="15223"/>
    <cellStyle name="출력 2 2 2 22 5" xfId="16484"/>
    <cellStyle name="출력 2 2 2 22 6" xfId="17688"/>
    <cellStyle name="출력 2 2 2 22 7" xfId="18626"/>
    <cellStyle name="출력 2 2 2 23" xfId="6623"/>
    <cellStyle name="출력 2 2 2 23 2" xfId="7373"/>
    <cellStyle name="출력 2 2 2 23 3" xfId="6065"/>
    <cellStyle name="출력 2 2 2 23 4" xfId="8491"/>
    <cellStyle name="출력 2 2 2 23 5" xfId="10960"/>
    <cellStyle name="출력 2 2 2 23 6" xfId="8440"/>
    <cellStyle name="출력 2 2 2 23 7" xfId="13049"/>
    <cellStyle name="출력 2 2 2 24" xfId="6741"/>
    <cellStyle name="출력 2 2 2 24 2" xfId="7282"/>
    <cellStyle name="출력 2 2 2 24 3" xfId="13148"/>
    <cellStyle name="출력 2 2 2 24 4" xfId="14361"/>
    <cellStyle name="출력 2 2 2 24 5" xfId="15782"/>
    <cellStyle name="출력 2 2 2 24 6" xfId="17004"/>
    <cellStyle name="출력 2 2 2 24 7" xfId="18090"/>
    <cellStyle name="출력 2 2 2 25" xfId="9757"/>
    <cellStyle name="출력 2 2 2 25 2" xfId="12361"/>
    <cellStyle name="출력 2 2 2 25 3" xfId="13795"/>
    <cellStyle name="출력 2 2 2 25 4" xfId="15131"/>
    <cellStyle name="출력 2 2 2 25 5" xfId="16392"/>
    <cellStyle name="출력 2 2 2 25 6" xfId="17596"/>
    <cellStyle name="출력 2 2 2 25 7" xfId="18534"/>
    <cellStyle name="출력 2 2 2 26" xfId="9253"/>
    <cellStyle name="출력 2 2 2 26 2" xfId="11858"/>
    <cellStyle name="출력 2 2 2 26 3" xfId="7938"/>
    <cellStyle name="출력 2 2 2 26 4" xfId="7752"/>
    <cellStyle name="출력 2 2 2 26 5" xfId="8320"/>
    <cellStyle name="출력 2 2 2 26 6" xfId="15967"/>
    <cellStyle name="출력 2 2 2 26 7" xfId="17198"/>
    <cellStyle name="출력 2 2 2 27" xfId="8900"/>
    <cellStyle name="출력 2 2 2 27 2" xfId="11517"/>
    <cellStyle name="출력 2 2 2 27 3" xfId="8153"/>
    <cellStyle name="출력 2 2 2 27 4" xfId="6202"/>
    <cellStyle name="출력 2 2 2 27 5" xfId="5070"/>
    <cellStyle name="출력 2 2 2 27 6" xfId="5949"/>
    <cellStyle name="출력 2 2 2 27 7" xfId="7049"/>
    <cellStyle name="출력 2 2 2 28" xfId="8925"/>
    <cellStyle name="출력 2 2 2 28 2" xfId="11542"/>
    <cellStyle name="출력 2 2 2 28 3" xfId="8177"/>
    <cellStyle name="출력 2 2 2 28 4" xfId="6189"/>
    <cellStyle name="출력 2 2 2 28 5" xfId="5950"/>
    <cellStyle name="출력 2 2 2 28 6" xfId="11440"/>
    <cellStyle name="출력 2 2 2 28 7" xfId="11369"/>
    <cellStyle name="출력 2 2 2 29" xfId="10138"/>
    <cellStyle name="출력 2 2 2 29 2" xfId="12712"/>
    <cellStyle name="출력 2 2 2 29 3" xfId="14128"/>
    <cellStyle name="출력 2 2 2 29 4" xfId="15462"/>
    <cellStyle name="출력 2 2 2 29 5" xfId="16717"/>
    <cellStyle name="출력 2 2 2 29 6" xfId="17909"/>
    <cellStyle name="출력 2 2 2 29 7" xfId="18840"/>
    <cellStyle name="출력 2 2 2 3" xfId="6708"/>
    <cellStyle name="출력 2 2 2 3 2" xfId="7310"/>
    <cellStyle name="출력 2 2 2 3 3" xfId="13244"/>
    <cellStyle name="출력 2 2 2 3 4" xfId="14693"/>
    <cellStyle name="출력 2 2 2 3 5" xfId="15629"/>
    <cellStyle name="출력 2 2 2 3 6" xfId="16965"/>
    <cellStyle name="출력 2 2 2 3 7" xfId="18035"/>
    <cellStyle name="출력 2 2 2 3 8" xfId="20611"/>
    <cellStyle name="출력 2 2 2 30" xfId="10246"/>
    <cellStyle name="출력 2 2 2 30 2" xfId="12787"/>
    <cellStyle name="출력 2 2 2 30 3" xfId="14198"/>
    <cellStyle name="출력 2 2 2 30 4" xfId="15529"/>
    <cellStyle name="출력 2 2 2 30 5" xfId="16774"/>
    <cellStyle name="출력 2 2 2 30 6" xfId="17958"/>
    <cellStyle name="출력 2 2 2 30 7" xfId="18889"/>
    <cellStyle name="출력 2 2 2 31" xfId="10009"/>
    <cellStyle name="출력 2 2 2 31 2" xfId="12613"/>
    <cellStyle name="출력 2 2 2 31 3" xfId="14047"/>
    <cellStyle name="출력 2 2 2 31 4" xfId="15383"/>
    <cellStyle name="출력 2 2 2 31 5" xfId="16644"/>
    <cellStyle name="출력 2 2 2 31 6" xfId="17848"/>
    <cellStyle name="출력 2 2 2 31 7" xfId="18786"/>
    <cellStyle name="출력 2 2 2 32" xfId="11157"/>
    <cellStyle name="출력 2 2 2 32 2" xfId="13511"/>
    <cellStyle name="출력 2 2 2 32 3" xfId="14848"/>
    <cellStyle name="출력 2 2 2 32 4" xfId="16101"/>
    <cellStyle name="출력 2 2 2 32 5" xfId="17316"/>
    <cellStyle name="출력 2 2 2 32 6" xfId="18257"/>
    <cellStyle name="출력 2 2 2 32 7" xfId="19073"/>
    <cellStyle name="출력 2 2 2 33" xfId="11275"/>
    <cellStyle name="출력 2 2 2 33 2" xfId="13600"/>
    <cellStyle name="출력 2 2 2 33 3" xfId="14924"/>
    <cellStyle name="출력 2 2 2 33 4" xfId="16173"/>
    <cellStyle name="출력 2 2 2 33 5" xfId="17383"/>
    <cellStyle name="출력 2 2 2 33 6" xfId="18315"/>
    <cellStyle name="출력 2 2 2 33 7" xfId="19132"/>
    <cellStyle name="출력 2 2 2 34" xfId="11038"/>
    <cellStyle name="출력 2 2 2 34 2" xfId="13415"/>
    <cellStyle name="출력 2 2 2 34 3" xfId="14759"/>
    <cellStyle name="출력 2 2 2 34 4" xfId="16020"/>
    <cellStyle name="출력 2 2 2 34 5" xfId="17242"/>
    <cellStyle name="출력 2 2 2 34 6" xfId="18196"/>
    <cellStyle name="출력 2 2 2 34 7" xfId="19010"/>
    <cellStyle name="출력 2 2 2 35" xfId="10538"/>
    <cellStyle name="출력 2 2 2 36" xfId="13228"/>
    <cellStyle name="출력 2 2 2 37" xfId="14373"/>
    <cellStyle name="출력 2 2 2 38" xfId="15647"/>
    <cellStyle name="출력 2 2 2 39" xfId="16901"/>
    <cellStyle name="출력 2 2 2 4" xfId="9391"/>
    <cellStyle name="출력 2 2 2 4 2" xfId="11996"/>
    <cellStyle name="출력 2 2 2 4 3" xfId="5139"/>
    <cellStyle name="출력 2 2 2 4 4" xfId="5183"/>
    <cellStyle name="출력 2 2 2 4 5" xfId="6795"/>
    <cellStyle name="출력 2 2 2 4 6" xfId="7009"/>
    <cellStyle name="출력 2 2 2 4 7" xfId="6098"/>
    <cellStyle name="출력 2 2 2 4 8" xfId="20709"/>
    <cellStyle name="출력 2 2 2 40" xfId="20314"/>
    <cellStyle name="출력 2 2 2 5" xfId="6699"/>
    <cellStyle name="출력 2 2 2 5 2" xfId="7317"/>
    <cellStyle name="출력 2 2 2 5 3" xfId="13189"/>
    <cellStyle name="출력 2 2 2 5 4" xfId="14629"/>
    <cellStyle name="출력 2 2 2 5 5" xfId="15734"/>
    <cellStyle name="출력 2 2 2 5 6" xfId="17193"/>
    <cellStyle name="출력 2 2 2 5 7" xfId="18070"/>
    <cellStyle name="출력 2 2 2 6" xfId="9228"/>
    <cellStyle name="출력 2 2 2 6 2" xfId="11833"/>
    <cellStyle name="출력 2 2 2 6 3" xfId="7902"/>
    <cellStyle name="출력 2 2 2 6 4" xfId="13284"/>
    <cellStyle name="출력 2 2 2 6 5" xfId="14637"/>
    <cellStyle name="출력 2 2 2 6 6" xfId="12727"/>
    <cellStyle name="출력 2 2 2 6 7" xfId="16950"/>
    <cellStyle name="출력 2 2 2 7" xfId="9184"/>
    <cellStyle name="출력 2 2 2 7 2" xfId="11792"/>
    <cellStyle name="출력 2 2 2 7 3" xfId="4682"/>
    <cellStyle name="출력 2 2 2 7 4" xfId="7760"/>
    <cellStyle name="출력 2 2 2 7 5" xfId="7836"/>
    <cellStyle name="출력 2 2 2 7 6" xfId="10779"/>
    <cellStyle name="출력 2 2 2 7 7" xfId="13428"/>
    <cellStyle name="출력 2 2 2 8" xfId="6718"/>
    <cellStyle name="출력 2 2 2 8 2" xfId="7300"/>
    <cellStyle name="출력 2 2 2 8 3" xfId="13345"/>
    <cellStyle name="출력 2 2 2 8 4" xfId="14510"/>
    <cellStyle name="출력 2 2 2 8 5" xfId="15830"/>
    <cellStyle name="출력 2 2 2 8 6" xfId="14265"/>
    <cellStyle name="출력 2 2 2 8 7" xfId="18109"/>
    <cellStyle name="출력 2 2 2 9" xfId="6735"/>
    <cellStyle name="출력 2 2 2 9 2" xfId="4675"/>
    <cellStyle name="출력 2 2 2 9 3" xfId="13172"/>
    <cellStyle name="출력 2 2 2 9 4" xfId="14529"/>
    <cellStyle name="출력 2 2 2 9 5" xfId="15775"/>
    <cellStyle name="출력 2 2 2 9 6" xfId="16909"/>
    <cellStyle name="출력 2 2 2 9 7" xfId="18089"/>
    <cellStyle name="출력 2 2 20" xfId="8852"/>
    <cellStyle name="출력 2 2 20 2" xfId="11471"/>
    <cellStyle name="출력 2 2 20 3" xfId="8662"/>
    <cellStyle name="출력 2 2 20 4" xfId="7165"/>
    <cellStyle name="출력 2 2 20 5" xfId="5911"/>
    <cellStyle name="출력 2 2 20 6" xfId="4646"/>
    <cellStyle name="출력 2 2 20 7" xfId="6819"/>
    <cellStyle name="출력 2 2 21" xfId="9194"/>
    <cellStyle name="출력 2 2 21 2" xfId="11802"/>
    <cellStyle name="출력 2 2 21 3" xfId="7883"/>
    <cellStyle name="출력 2 2 21 4" xfId="12961"/>
    <cellStyle name="출력 2 2 21 5" xfId="14365"/>
    <cellStyle name="출력 2 2 21 6" xfId="6380"/>
    <cellStyle name="출력 2 2 21 7" xfId="15511"/>
    <cellStyle name="출력 2 2 22" xfId="9001"/>
    <cellStyle name="출력 2 2 22 2" xfId="11617"/>
    <cellStyle name="출력 2 2 22 3" xfId="7652"/>
    <cellStyle name="출력 2 2 22 4" xfId="6137"/>
    <cellStyle name="출력 2 2 22 5" xfId="6372"/>
    <cellStyle name="출력 2 2 22 6" xfId="7798"/>
    <cellStyle name="출력 2 2 22 7" xfId="5714"/>
    <cellStyle name="출력 2 2 23" xfId="6513"/>
    <cellStyle name="출력 2 2 23 2" xfId="7457"/>
    <cellStyle name="출력 2 2 23 3" xfId="5952"/>
    <cellStyle name="출력 2 2 23 4" xfId="10454"/>
    <cellStyle name="출력 2 2 23 5" xfId="7202"/>
    <cellStyle name="출력 2 2 23 6" xfId="8073"/>
    <cellStyle name="출력 2 2 23 7" xfId="14631"/>
    <cellStyle name="출력 2 2 24" xfId="9590"/>
    <cellStyle name="출력 2 2 24 2" xfId="12194"/>
    <cellStyle name="출력 2 2 24 3" xfId="7077"/>
    <cellStyle name="출력 2 2 24 4" xfId="10650"/>
    <cellStyle name="출력 2 2 24 5" xfId="13394"/>
    <cellStyle name="출력 2 2 24 6" xfId="10409"/>
    <cellStyle name="출력 2 2 24 7" xfId="14843"/>
    <cellStyle name="출력 2 2 25" xfId="6620"/>
    <cellStyle name="출력 2 2 25 2" xfId="7376"/>
    <cellStyle name="출력 2 2 25 3" xfId="6062"/>
    <cellStyle name="출력 2 2 25 4" xfId="14051"/>
    <cellStyle name="출력 2 2 25 5" xfId="6263"/>
    <cellStyle name="출력 2 2 25 6" xfId="5635"/>
    <cellStyle name="출력 2 2 25 7" xfId="14270"/>
    <cellStyle name="출력 2 2 26" xfId="9141"/>
    <cellStyle name="출력 2 2 26 2" xfId="11749"/>
    <cellStyle name="출력 2 2 26 3" xfId="7864"/>
    <cellStyle name="출력 2 2 26 4" xfId="7588"/>
    <cellStyle name="출력 2 2 26 5" xfId="8393"/>
    <cellStyle name="출력 2 2 26 6" xfId="7179"/>
    <cellStyle name="출력 2 2 26 7" xfId="7783"/>
    <cellStyle name="출력 2 2 27" xfId="6646"/>
    <cellStyle name="출력 2 2 27 2" xfId="7355"/>
    <cellStyle name="출력 2 2 27 3" xfId="8273"/>
    <cellStyle name="출력 2 2 27 4" xfId="13578"/>
    <cellStyle name="출력 2 2 27 5" xfId="7503"/>
    <cellStyle name="출력 2 2 27 6" xfId="16032"/>
    <cellStyle name="출력 2 2 27 7" xfId="13005"/>
    <cellStyle name="출력 2 2 28" xfId="9234"/>
    <cellStyle name="출력 2 2 28 2" xfId="11839"/>
    <cellStyle name="출력 2 2 28 3" xfId="6937"/>
    <cellStyle name="출력 2 2 28 4" xfId="13270"/>
    <cellStyle name="출력 2 2 28 5" xfId="14624"/>
    <cellStyle name="출력 2 2 28 6" xfId="15727"/>
    <cellStyle name="출력 2 2 28 7" xfId="17148"/>
    <cellStyle name="출력 2 2 29" xfId="9215"/>
    <cellStyle name="출력 2 2 29 2" xfId="11821"/>
    <cellStyle name="출력 2 2 29 3" xfId="6938"/>
    <cellStyle name="출력 2 2 29 4" xfId="13132"/>
    <cellStyle name="출력 2 2 29 5" xfId="14519"/>
    <cellStyle name="출력 2 2 29 6" xfId="15682"/>
    <cellStyle name="출력 2 2 29 7" xfId="17037"/>
    <cellStyle name="출력 2 2 3" xfId="8807"/>
    <cellStyle name="출력 2 2 3 10" xfId="8981"/>
    <cellStyle name="출력 2 2 3 10 2" xfId="11598"/>
    <cellStyle name="출력 2 2 3 10 3" xfId="8465"/>
    <cellStyle name="출력 2 2 3 10 4" xfId="6155"/>
    <cellStyle name="출력 2 2 3 10 5" xfId="5543"/>
    <cellStyle name="출력 2 2 3 10 6" xfId="7995"/>
    <cellStyle name="출력 2 2 3 10 7" xfId="6296"/>
    <cellStyle name="출력 2 2 3 11" xfId="9610"/>
    <cellStyle name="출력 2 2 3 11 2" xfId="12214"/>
    <cellStyle name="출력 2 2 3 11 3" xfId="5667"/>
    <cellStyle name="출력 2 2 3 11 4" xfId="13101"/>
    <cellStyle name="출력 2 2 3 11 5" xfId="16245"/>
    <cellStyle name="출력 2 2 3 11 6" xfId="17449"/>
    <cellStyle name="출력 2 2 3 11 7" xfId="18387"/>
    <cellStyle name="출력 2 2 3 12" xfId="9635"/>
    <cellStyle name="출력 2 2 3 12 2" xfId="12239"/>
    <cellStyle name="출력 2 2 3 12 3" xfId="13673"/>
    <cellStyle name="출력 2 2 3 12 4" xfId="15009"/>
    <cellStyle name="출력 2 2 3 12 5" xfId="16270"/>
    <cellStyle name="출력 2 2 3 12 6" xfId="17474"/>
    <cellStyle name="출력 2 2 3 12 7" xfId="18412"/>
    <cellStyle name="출력 2 2 3 13" xfId="8937"/>
    <cellStyle name="출력 2 2 3 13 2" xfId="11554"/>
    <cellStyle name="출력 2 2 3 13 3" xfId="8189"/>
    <cellStyle name="출력 2 2 3 13 4" xfId="6181"/>
    <cellStyle name="출력 2 2 3 13 5" xfId="5522"/>
    <cellStyle name="출력 2 2 3 13 6" xfId="11428"/>
    <cellStyle name="출력 2 2 3 13 7" xfId="6344"/>
    <cellStyle name="출력 2 2 3 14" xfId="9659"/>
    <cellStyle name="출력 2 2 3 14 2" xfId="12263"/>
    <cellStyle name="출력 2 2 3 14 3" xfId="13697"/>
    <cellStyle name="출력 2 2 3 14 4" xfId="15033"/>
    <cellStyle name="출력 2 2 3 14 5" xfId="16294"/>
    <cellStyle name="출력 2 2 3 14 6" xfId="17498"/>
    <cellStyle name="출력 2 2 3 14 7" xfId="18436"/>
    <cellStyle name="출력 2 2 3 15" xfId="9683"/>
    <cellStyle name="출력 2 2 3 15 2" xfId="12287"/>
    <cellStyle name="출력 2 2 3 15 3" xfId="13721"/>
    <cellStyle name="출력 2 2 3 15 4" xfId="15057"/>
    <cellStyle name="출력 2 2 3 15 5" xfId="16318"/>
    <cellStyle name="출력 2 2 3 15 6" xfId="17522"/>
    <cellStyle name="출력 2 2 3 15 7" xfId="18460"/>
    <cellStyle name="출력 2 2 3 16" xfId="9716"/>
    <cellStyle name="출력 2 2 3 16 2" xfId="12320"/>
    <cellStyle name="출력 2 2 3 16 3" xfId="13754"/>
    <cellStyle name="출력 2 2 3 16 4" xfId="15090"/>
    <cellStyle name="출력 2 2 3 16 5" xfId="16351"/>
    <cellStyle name="출력 2 2 3 16 6" xfId="17555"/>
    <cellStyle name="출력 2 2 3 16 7" xfId="18493"/>
    <cellStyle name="출력 2 2 3 17" xfId="9738"/>
    <cellStyle name="출력 2 2 3 17 2" xfId="12342"/>
    <cellStyle name="출력 2 2 3 17 3" xfId="13776"/>
    <cellStyle name="출력 2 2 3 17 4" xfId="15112"/>
    <cellStyle name="출력 2 2 3 17 5" xfId="16373"/>
    <cellStyle name="출력 2 2 3 17 6" xfId="17577"/>
    <cellStyle name="출력 2 2 3 17 7" xfId="18515"/>
    <cellStyle name="출력 2 2 3 18" xfId="9760"/>
    <cellStyle name="출력 2 2 3 18 2" xfId="12364"/>
    <cellStyle name="출력 2 2 3 18 3" xfId="13798"/>
    <cellStyle name="출력 2 2 3 18 4" xfId="15134"/>
    <cellStyle name="출력 2 2 3 18 5" xfId="16395"/>
    <cellStyle name="출력 2 2 3 18 6" xfId="17599"/>
    <cellStyle name="출력 2 2 3 18 7" xfId="18537"/>
    <cellStyle name="출력 2 2 3 19" xfId="9778"/>
    <cellStyle name="출력 2 2 3 19 2" xfId="12382"/>
    <cellStyle name="출력 2 2 3 19 3" xfId="13816"/>
    <cellStyle name="출력 2 2 3 19 4" xfId="15152"/>
    <cellStyle name="출력 2 2 3 19 5" xfId="16413"/>
    <cellStyle name="출력 2 2 3 19 6" xfId="17617"/>
    <cellStyle name="출력 2 2 3 19 7" xfId="18555"/>
    <cellStyle name="출력 2 2 3 2" xfId="9327"/>
    <cellStyle name="출력 2 2 3 2 2" xfId="11932"/>
    <cellStyle name="출력 2 2 3 2 3" xfId="7801"/>
    <cellStyle name="출력 2 2 3 2 4" xfId="13253"/>
    <cellStyle name="출력 2 2 3 2 5" xfId="14682"/>
    <cellStyle name="출력 2 2 3 2 6" xfId="6901"/>
    <cellStyle name="출력 2 2 3 2 7" xfId="17195"/>
    <cellStyle name="출력 2 2 3 2 8" xfId="20657"/>
    <cellStyle name="출력 2 2 3 20" xfId="9804"/>
    <cellStyle name="출력 2 2 3 20 2" xfId="12408"/>
    <cellStyle name="출력 2 2 3 20 3" xfId="13842"/>
    <cellStyle name="출력 2 2 3 20 4" xfId="15178"/>
    <cellStyle name="출력 2 2 3 20 5" xfId="16439"/>
    <cellStyle name="출력 2 2 3 20 6" xfId="17643"/>
    <cellStyle name="출력 2 2 3 20 7" xfId="18581"/>
    <cellStyle name="출력 2 2 3 21" xfId="9825"/>
    <cellStyle name="출력 2 2 3 21 2" xfId="12429"/>
    <cellStyle name="출력 2 2 3 21 3" xfId="13863"/>
    <cellStyle name="출력 2 2 3 21 4" xfId="15199"/>
    <cellStyle name="출력 2 2 3 21 5" xfId="16460"/>
    <cellStyle name="출력 2 2 3 21 6" xfId="17664"/>
    <cellStyle name="출력 2 2 3 21 7" xfId="18602"/>
    <cellStyle name="출력 2 2 3 22" xfId="9845"/>
    <cellStyle name="출력 2 2 3 22 2" xfId="12449"/>
    <cellStyle name="출력 2 2 3 22 3" xfId="13883"/>
    <cellStyle name="출력 2 2 3 22 4" xfId="15219"/>
    <cellStyle name="출력 2 2 3 22 5" xfId="16480"/>
    <cellStyle name="출력 2 2 3 22 6" xfId="17684"/>
    <cellStyle name="출력 2 2 3 22 7" xfId="18622"/>
    <cellStyle name="출력 2 2 3 23" xfId="9688"/>
    <cellStyle name="출력 2 2 3 23 2" xfId="12292"/>
    <cellStyle name="출력 2 2 3 23 3" xfId="13726"/>
    <cellStyle name="출력 2 2 3 23 4" xfId="15062"/>
    <cellStyle name="출력 2 2 3 23 5" xfId="16323"/>
    <cellStyle name="출력 2 2 3 23 6" xfId="17527"/>
    <cellStyle name="출력 2 2 3 23 7" xfId="18465"/>
    <cellStyle name="출력 2 2 3 24" xfId="9875"/>
    <cellStyle name="출력 2 2 3 24 2" xfId="12479"/>
    <cellStyle name="출력 2 2 3 24 3" xfId="13913"/>
    <cellStyle name="출력 2 2 3 24 4" xfId="15249"/>
    <cellStyle name="출력 2 2 3 24 5" xfId="16510"/>
    <cellStyle name="출력 2 2 3 24 6" xfId="17714"/>
    <cellStyle name="출력 2 2 3 24 7" xfId="18652"/>
    <cellStyle name="출력 2 2 3 25" xfId="9900"/>
    <cellStyle name="출력 2 2 3 25 2" xfId="12504"/>
    <cellStyle name="출력 2 2 3 25 3" xfId="13938"/>
    <cellStyle name="출력 2 2 3 25 4" xfId="15274"/>
    <cellStyle name="출력 2 2 3 25 5" xfId="16535"/>
    <cellStyle name="출력 2 2 3 25 6" xfId="17739"/>
    <cellStyle name="출력 2 2 3 25 7" xfId="18677"/>
    <cellStyle name="출력 2 2 3 26" xfId="9920"/>
    <cellStyle name="출력 2 2 3 26 2" xfId="12524"/>
    <cellStyle name="출력 2 2 3 26 3" xfId="13958"/>
    <cellStyle name="출력 2 2 3 26 4" xfId="15294"/>
    <cellStyle name="출력 2 2 3 26 5" xfId="16555"/>
    <cellStyle name="출력 2 2 3 26 6" xfId="17759"/>
    <cellStyle name="출력 2 2 3 26 7" xfId="18697"/>
    <cellStyle name="출력 2 2 3 27" xfId="9941"/>
    <cellStyle name="출력 2 2 3 27 2" xfId="12545"/>
    <cellStyle name="출력 2 2 3 27 3" xfId="13979"/>
    <cellStyle name="출력 2 2 3 27 4" xfId="15315"/>
    <cellStyle name="출력 2 2 3 27 5" xfId="16576"/>
    <cellStyle name="출력 2 2 3 27 6" xfId="17780"/>
    <cellStyle name="출력 2 2 3 27 7" xfId="18718"/>
    <cellStyle name="출력 2 2 3 28" xfId="9961"/>
    <cellStyle name="출력 2 2 3 28 2" xfId="12565"/>
    <cellStyle name="출력 2 2 3 28 3" xfId="13999"/>
    <cellStyle name="출력 2 2 3 28 4" xfId="15335"/>
    <cellStyle name="출력 2 2 3 28 5" xfId="16596"/>
    <cellStyle name="출력 2 2 3 28 6" xfId="17800"/>
    <cellStyle name="출력 2 2 3 28 7" xfId="18738"/>
    <cellStyle name="출력 2 2 3 29" xfId="9992"/>
    <cellStyle name="출력 2 2 3 29 2" xfId="12596"/>
    <cellStyle name="출력 2 2 3 29 3" xfId="14030"/>
    <cellStyle name="출력 2 2 3 29 4" xfId="15366"/>
    <cellStyle name="출력 2 2 3 29 5" xfId="16627"/>
    <cellStyle name="출력 2 2 3 29 6" xfId="17831"/>
    <cellStyle name="출력 2 2 3 29 7" xfId="18769"/>
    <cellStyle name="출력 2 2 3 3" xfId="9333"/>
    <cellStyle name="출력 2 2 3 3 2" xfId="11938"/>
    <cellStyle name="출력 2 2 3 3 3" xfId="8229"/>
    <cellStyle name="출력 2 2 3 3 4" xfId="6088"/>
    <cellStyle name="출력 2 2 3 3 5" xfId="8081"/>
    <cellStyle name="출력 2 2 3 3 6" xfId="15917"/>
    <cellStyle name="출력 2 2 3 3 7" xfId="10365"/>
    <cellStyle name="출력 2 2 3 3 8" xfId="20735"/>
    <cellStyle name="출력 2 2 3 30" xfId="10209"/>
    <cellStyle name="출력 2 2 3 30 2" xfId="12761"/>
    <cellStyle name="출력 2 2 3 30 3" xfId="14172"/>
    <cellStyle name="출력 2 2 3 30 4" xfId="15504"/>
    <cellStyle name="출력 2 2 3 30 5" xfId="16752"/>
    <cellStyle name="출력 2 2 3 30 6" xfId="17938"/>
    <cellStyle name="출력 2 2 3 30 7" xfId="18869"/>
    <cellStyle name="출력 2 2 3 31" xfId="10268"/>
    <cellStyle name="출력 2 2 3 31 2" xfId="12809"/>
    <cellStyle name="출력 2 2 3 31 3" xfId="14220"/>
    <cellStyle name="출력 2 2 3 31 4" xfId="15551"/>
    <cellStyle name="출력 2 2 3 31 5" xfId="16796"/>
    <cellStyle name="출력 2 2 3 31 6" xfId="17980"/>
    <cellStyle name="출력 2 2 3 31 7" xfId="18911"/>
    <cellStyle name="출력 2 2 3 32" xfId="10299"/>
    <cellStyle name="출력 2 2 3 32 2" xfId="12840"/>
    <cellStyle name="출력 2 2 3 32 3" xfId="14251"/>
    <cellStyle name="출력 2 2 3 32 4" xfId="15582"/>
    <cellStyle name="출력 2 2 3 32 5" xfId="16827"/>
    <cellStyle name="출력 2 2 3 32 6" xfId="18011"/>
    <cellStyle name="출력 2 2 3 32 7" xfId="18942"/>
    <cellStyle name="출력 2 2 3 33" xfId="11237"/>
    <cellStyle name="출력 2 2 3 33 2" xfId="13569"/>
    <cellStyle name="출력 2 2 3 33 3" xfId="14899"/>
    <cellStyle name="출력 2 2 3 33 4" xfId="16149"/>
    <cellStyle name="출력 2 2 3 33 5" xfId="17359"/>
    <cellStyle name="출력 2 2 3 33 6" xfId="18294"/>
    <cellStyle name="출력 2 2 3 33 7" xfId="19111"/>
    <cellStyle name="출력 2 2 3 34" xfId="11297"/>
    <cellStyle name="출력 2 2 3 34 2" xfId="13622"/>
    <cellStyle name="출력 2 2 3 34 3" xfId="14946"/>
    <cellStyle name="출력 2 2 3 34 4" xfId="16195"/>
    <cellStyle name="출력 2 2 3 34 5" xfId="17405"/>
    <cellStyle name="출력 2 2 3 34 6" xfId="18337"/>
    <cellStyle name="출력 2 2 3 34 7" xfId="19154"/>
    <cellStyle name="출력 2 2 3 35" xfId="11314"/>
    <cellStyle name="출력 2 2 3 35 2" xfId="13639"/>
    <cellStyle name="출력 2 2 3 35 3" xfId="14963"/>
    <cellStyle name="출력 2 2 3 35 4" xfId="16212"/>
    <cellStyle name="출력 2 2 3 35 5" xfId="17422"/>
    <cellStyle name="출력 2 2 3 35 6" xfId="18354"/>
    <cellStyle name="출력 2 2 3 35 7" xfId="19171"/>
    <cellStyle name="출력 2 2 3 36" xfId="11025"/>
    <cellStyle name="출력 2 2 3 36 2" xfId="13405"/>
    <cellStyle name="출력 2 2 3 36 3" xfId="14749"/>
    <cellStyle name="출력 2 2 3 36 4" xfId="16010"/>
    <cellStyle name="출력 2 2 3 36 5" xfId="17232"/>
    <cellStyle name="출력 2 2 3 36 6" xfId="18186"/>
    <cellStyle name="출력 2 2 3 36 7" xfId="19000"/>
    <cellStyle name="출력 2 2 3 37" xfId="8584"/>
    <cellStyle name="출력 2 2 3 38" xfId="13142"/>
    <cellStyle name="출력 2 2 3 39" xfId="5137"/>
    <cellStyle name="출력 2 2 3 4" xfId="9428"/>
    <cellStyle name="출력 2 2 3 4 2" xfId="12032"/>
    <cellStyle name="출력 2 2 3 4 3" xfId="4684"/>
    <cellStyle name="출력 2 2 3 4 4" xfId="10498"/>
    <cellStyle name="출력 2 2 3 4 5" xfId="10361"/>
    <cellStyle name="출력 2 2 3 4 6" xfId="5963"/>
    <cellStyle name="출력 2 2 3 4 7" xfId="13110"/>
    <cellStyle name="출력 2 2 3 40" xfId="15616"/>
    <cellStyle name="출력 2 2 3 41" xfId="5238"/>
    <cellStyle name="출력 2 2 3 42" xfId="20399"/>
    <cellStyle name="출력 2 2 3 5" xfId="9452"/>
    <cellStyle name="출력 2 2 3 5 2" xfId="12056"/>
    <cellStyle name="출력 2 2 3 5 3" xfId="7659"/>
    <cellStyle name="출력 2 2 3 5 4" xfId="10452"/>
    <cellStyle name="출력 2 2 3 5 5" xfId="6843"/>
    <cellStyle name="출력 2 2 3 5 6" xfId="15895"/>
    <cellStyle name="출력 2 2 3 5 7" xfId="6865"/>
    <cellStyle name="출력 2 2 3 6" xfId="9476"/>
    <cellStyle name="출력 2 2 3 6 2" xfId="12080"/>
    <cellStyle name="출력 2 2 3 6 3" xfId="7097"/>
    <cellStyle name="출력 2 2 3 6 4" xfId="8276"/>
    <cellStyle name="출력 2 2 3 6 5" xfId="8100"/>
    <cellStyle name="출력 2 2 3 6 6" xfId="5960"/>
    <cellStyle name="출력 2 2 3 6 7" xfId="6013"/>
    <cellStyle name="출력 2 2 3 7" xfId="9507"/>
    <cellStyle name="출력 2 2 3 7 2" xfId="12111"/>
    <cellStyle name="출력 2 2 3 7 3" xfId="7091"/>
    <cellStyle name="출력 2 2 3 7 4" xfId="13188"/>
    <cellStyle name="출력 2 2 3 7 5" xfId="14534"/>
    <cellStyle name="출력 2 2 3 7 6" xfId="14482"/>
    <cellStyle name="출력 2 2 3 7 7" xfId="16876"/>
    <cellStyle name="출력 2 2 3 8" xfId="9542"/>
    <cellStyle name="출력 2 2 3 8 2" xfId="12146"/>
    <cellStyle name="출력 2 2 3 8 3" xfId="4949"/>
    <cellStyle name="출력 2 2 3 8 4" xfId="10637"/>
    <cellStyle name="출력 2 2 3 8 5" xfId="15680"/>
    <cellStyle name="출력 2 2 3 8 6" xfId="15666"/>
    <cellStyle name="출력 2 2 3 8 7" xfId="18049"/>
    <cellStyle name="출력 2 2 3 9" xfId="9575"/>
    <cellStyle name="출력 2 2 3 9 2" xfId="12179"/>
    <cellStyle name="출력 2 2 3 9 3" xfId="5133"/>
    <cellStyle name="출력 2 2 3 9 4" xfId="8348"/>
    <cellStyle name="출력 2 2 3 9 5" xfId="6981"/>
    <cellStyle name="출력 2 2 3 9 6" xfId="14350"/>
    <cellStyle name="출력 2 2 3 9 7" xfId="5796"/>
    <cellStyle name="출력 2 2 30" xfId="10063"/>
    <cellStyle name="출력 2 2 30 2" xfId="12656"/>
    <cellStyle name="출력 2 2 30 3" xfId="14084"/>
    <cellStyle name="출력 2 2 30 4" xfId="15421"/>
    <cellStyle name="출력 2 2 30 5" xfId="16680"/>
    <cellStyle name="출력 2 2 30 6" xfId="17878"/>
    <cellStyle name="출력 2 2 30 7" xfId="18808"/>
    <cellStyle name="출력 2 2 31" xfId="10010"/>
    <cellStyle name="출력 2 2 31 2" xfId="12614"/>
    <cellStyle name="출력 2 2 31 3" xfId="14048"/>
    <cellStyle name="출력 2 2 31 4" xfId="15384"/>
    <cellStyle name="출력 2 2 31 5" xfId="16645"/>
    <cellStyle name="출력 2 2 31 6" xfId="17849"/>
    <cellStyle name="출력 2 2 31 7" xfId="18787"/>
    <cellStyle name="출력 2 2 32" xfId="10027"/>
    <cellStyle name="출력 2 2 32 2" xfId="12629"/>
    <cellStyle name="출력 2 2 32 3" xfId="14061"/>
    <cellStyle name="출력 2 2 32 4" xfId="15396"/>
    <cellStyle name="출력 2 2 32 5" xfId="16657"/>
    <cellStyle name="출력 2 2 32 6" xfId="17861"/>
    <cellStyle name="출력 2 2 32 7" xfId="18791"/>
    <cellStyle name="출력 2 2 33" xfId="11083"/>
    <cellStyle name="출력 2 2 33 2" xfId="13451"/>
    <cellStyle name="출력 2 2 33 3" xfId="14795"/>
    <cellStyle name="출력 2 2 33 4" xfId="16056"/>
    <cellStyle name="출력 2 2 33 5" xfId="17273"/>
    <cellStyle name="출력 2 2 33 6" xfId="18223"/>
    <cellStyle name="출력 2 2 33 7" xfId="19037"/>
    <cellStyle name="출력 2 2 34" xfId="11026"/>
    <cellStyle name="출력 2 2 34 2" xfId="13406"/>
    <cellStyle name="출력 2 2 34 3" xfId="14750"/>
    <cellStyle name="출력 2 2 34 4" xfId="16011"/>
    <cellStyle name="출력 2 2 34 5" xfId="17233"/>
    <cellStyle name="출력 2 2 34 6" xfId="18187"/>
    <cellStyle name="출력 2 2 34 7" xfId="19001"/>
    <cellStyle name="출력 2 2 35" xfId="11032"/>
    <cellStyle name="출력 2 2 35 2" xfId="13412"/>
    <cellStyle name="출력 2 2 35 3" xfId="14756"/>
    <cellStyle name="출력 2 2 35 4" xfId="16017"/>
    <cellStyle name="출력 2 2 35 5" xfId="17239"/>
    <cellStyle name="출력 2 2 35 6" xfId="18193"/>
    <cellStyle name="출력 2 2 35 7" xfId="19007"/>
    <cellStyle name="출력 2 2 36" xfId="8362"/>
    <cellStyle name="출력 2 2 37" xfId="13235"/>
    <cellStyle name="출력 2 2 38" xfId="14311"/>
    <cellStyle name="출력 2 2 39" xfId="15790"/>
    <cellStyle name="출력 2 2 4" xfId="9024"/>
    <cellStyle name="출력 2 2 4 2" xfId="11640"/>
    <cellStyle name="출력 2 2 4 3" xfId="6404"/>
    <cellStyle name="출력 2 2 4 4" xfId="13123"/>
    <cellStyle name="출력 2 2 4 5" xfId="14335"/>
    <cellStyle name="출력 2 2 4 6" xfId="15673"/>
    <cellStyle name="출력 2 2 4 7" xfId="16888"/>
    <cellStyle name="출력 2 2 4 8" xfId="20539"/>
    <cellStyle name="출력 2 2 40" xfId="17018"/>
    <cellStyle name="출력 2 2 41" xfId="20227"/>
    <cellStyle name="출력 2 2 5" xfId="6559"/>
    <cellStyle name="출력 2 2 5 2" xfId="7422"/>
    <cellStyle name="출력 2 2 5 3" xfId="4978"/>
    <cellStyle name="출력 2 2 5 4" xfId="5503"/>
    <cellStyle name="출력 2 2 5 5" xfId="8367"/>
    <cellStyle name="출력 2 2 5 6" xfId="13247"/>
    <cellStyle name="출력 2 2 5 7" xfId="14653"/>
    <cellStyle name="출력 2 2 5 8" xfId="20462"/>
    <cellStyle name="출력 2 2 6" xfId="9211"/>
    <cellStyle name="출력 2 2 6 2" xfId="11817"/>
    <cellStyle name="출력 2 2 6 3" xfId="7898"/>
    <cellStyle name="출력 2 2 6 4" xfId="13122"/>
    <cellStyle name="출력 2 2 6 5" xfId="14487"/>
    <cellStyle name="출력 2 2 6 6" xfId="7014"/>
    <cellStyle name="출력 2 2 6 7" xfId="16983"/>
    <cellStyle name="출력 2 2 7" xfId="8891"/>
    <cellStyle name="출력 2 2 7 2" xfId="11508"/>
    <cellStyle name="출력 2 2 7 3" xfId="6403"/>
    <cellStyle name="출력 2 2 7 4" xfId="6353"/>
    <cellStyle name="출력 2 2 7 5" xfId="6784"/>
    <cellStyle name="출력 2 2 7 6" xfId="8558"/>
    <cellStyle name="출력 2 2 7 7" xfId="12730"/>
    <cellStyle name="출력 2 2 8" xfId="6752"/>
    <cellStyle name="출력 2 2 8 2" xfId="7272"/>
    <cellStyle name="출력 2 2 8 3" xfId="12927"/>
    <cellStyle name="출력 2 2 8 4" xfId="14432"/>
    <cellStyle name="출력 2 2 8 5" xfId="15625"/>
    <cellStyle name="출력 2 2 8 6" xfId="17001"/>
    <cellStyle name="출력 2 2 8 7" xfId="18032"/>
    <cellStyle name="출력 2 2 9" xfId="6508"/>
    <cellStyle name="출력 2 2 9 2" xfId="7462"/>
    <cellStyle name="출력 2 2 9 3" xfId="8263"/>
    <cellStyle name="출력 2 2 9 4" xfId="4685"/>
    <cellStyle name="출력 2 2 9 5" xfId="4696"/>
    <cellStyle name="출력 2 2 9 6" xfId="8072"/>
    <cellStyle name="출력 2 2 9 7" xfId="14333"/>
    <cellStyle name="출력 2 3" xfId="10710"/>
    <cellStyle name="출력 2 3 2" xfId="13186"/>
    <cellStyle name="출력 2 3 3" xfId="14547"/>
    <cellStyle name="출력 2 3 4" xfId="15847"/>
    <cellStyle name="출력 2 3 5" xfId="17075"/>
    <cellStyle name="출력 2 3 6" xfId="18118"/>
    <cellStyle name="출력 2 3 7" xfId="18973"/>
    <cellStyle name="출력 2 4" xfId="11023"/>
    <cellStyle name="출력 2 4 2" xfId="13404"/>
    <cellStyle name="출력 2 4 3" xfId="14748"/>
    <cellStyle name="출력 2 4 4" xfId="16009"/>
    <cellStyle name="출력 2 4 5" xfId="17231"/>
    <cellStyle name="출력 2 4 6" xfId="18185"/>
    <cellStyle name="출력 2 4 7" xfId="18999"/>
    <cellStyle name="출력 2 5" xfId="19353"/>
    <cellStyle name="출력 20" xfId="1962"/>
    <cellStyle name="출력 21" xfId="1963"/>
    <cellStyle name="출력 22" xfId="1964"/>
    <cellStyle name="출력 23" xfId="1965"/>
    <cellStyle name="출력 24" xfId="1966"/>
    <cellStyle name="출력 25" xfId="1967"/>
    <cellStyle name="출력 26" xfId="1968"/>
    <cellStyle name="출력 27" xfId="1969"/>
    <cellStyle name="출력 28" xfId="1970"/>
    <cellStyle name="출력 29" xfId="1971"/>
    <cellStyle name="출력 3" xfId="1972"/>
    <cellStyle name="출력 30" xfId="1973"/>
    <cellStyle name="출력 31" xfId="1974"/>
    <cellStyle name="출력 32" xfId="3134"/>
    <cellStyle name="출력 32 2" xfId="10974"/>
    <cellStyle name="출력 32 3" xfId="13365"/>
    <cellStyle name="출력 32 4" xfId="14714"/>
    <cellStyle name="출력 32 5" xfId="15975"/>
    <cellStyle name="출력 32 6" xfId="17205"/>
    <cellStyle name="출력 32 7" xfId="18169"/>
    <cellStyle name="출력 32 8" xfId="18984"/>
    <cellStyle name="출력 4" xfId="1975"/>
    <cellStyle name="출력 5" xfId="1976"/>
    <cellStyle name="출력 6" xfId="1977"/>
    <cellStyle name="출력 7" xfId="1978"/>
    <cellStyle name="출력 8" xfId="1979"/>
    <cellStyle name="출력 9" xfId="1980"/>
    <cellStyle name="캅셀" xfId="4151"/>
    <cellStyle name="콤냡?&lt;_x000f_$??: `1_1" xfId="1981"/>
    <cellStyle name="콤냡?&lt;_x000f_$??:_x0009_`1_1" xfId="1982"/>
    <cellStyle name="콤마 [0]" xfId="1983"/>
    <cellStyle name="콤마 [0] 2" xfId="4152"/>
    <cellStyle name="콤마 [0]_  종  합  " xfId="10973"/>
    <cellStyle name="콤마 [2]" xfId="4153"/>
    <cellStyle name="콤마 [2] 2" xfId="4573"/>
    <cellStyle name="콤마 [2] 2 2" xfId="20400"/>
    <cellStyle name="콤마 [2] 3" xfId="5690"/>
    <cellStyle name="콤마 [2] 3 2" xfId="20393"/>
    <cellStyle name="콤마 [2] 4" xfId="20407"/>
    <cellStyle name="콤마_   " xfId="4154"/>
    <cellStyle name="콥막 [0]" xfId="4155"/>
    <cellStyle name="콥막 [0] 2" xfId="4574"/>
    <cellStyle name="콥막 [0] 3" xfId="5691"/>
    <cellStyle name="큰글자" xfId="4156"/>
    <cellStyle name="통T" xfId="1984"/>
    <cellStyle name="通貨 [0.00]_BOND SELL LIST" xfId="1985"/>
    <cellStyle name="통화 [0] 2" xfId="1986"/>
    <cellStyle name="통화 [0] 2 2" xfId="3062"/>
    <cellStyle name="통화 [0] 2 2 2" xfId="3063"/>
    <cellStyle name="통화 [0] 2 2 3" xfId="3064"/>
    <cellStyle name="통화 [0] 2 2 3 2" xfId="19373"/>
    <cellStyle name="통화 [0] 2 3" xfId="3065"/>
    <cellStyle name="통화 [0] 2 3 2" xfId="3066"/>
    <cellStyle name="통화 [0] 2 3 3" xfId="3067"/>
    <cellStyle name="통화 [0] 2 3 3 2" xfId="19374"/>
    <cellStyle name="통화 [0] 2 4" xfId="4157"/>
    <cellStyle name="통화 [0] 3" xfId="1987"/>
    <cellStyle name="통화 [0ဠ_Model mix1_원가 " xfId="4158"/>
    <cellStyle name="通貨_BOND SELL LIST" xfId="1988"/>
    <cellStyle name="톶확 [0]" xfId="4159"/>
    <cellStyle name="톶확 [0] 2" xfId="4575"/>
    <cellStyle name="톶확 [0] 2 2" xfId="10082"/>
    <cellStyle name="톶확 [0] 2 3" xfId="8533"/>
    <cellStyle name="톶확 [0] 3" xfId="5692"/>
    <cellStyle name="트럭" xfId="1989"/>
    <cellStyle name="烹拳 [0]_??喊 " xfId="4160"/>
    <cellStyle name="烹拳_??喊 " xfId="4161"/>
    <cellStyle name="퍼센트" xfId="1990"/>
    <cellStyle name="퍼센트 - 유형2" xfId="4162"/>
    <cellStyle name="퍼센트_ 우리F&amp;I 연결정산표 검토의 워크시트" xfId="4163"/>
    <cellStyle name="평" xfId="1991"/>
    <cellStyle name="표준" xfId="0" builtinId="0" customBuiltin="1"/>
    <cellStyle name="표준 10" xfId="1992"/>
    <cellStyle name="표준 10 2" xfId="1993"/>
    <cellStyle name="표준 10 3" xfId="4165"/>
    <cellStyle name="표준 10 3 2" xfId="7848"/>
    <cellStyle name="표준 10 4" xfId="8324"/>
    <cellStyle name="표준 10 5" xfId="20184"/>
    <cellStyle name="표준 100" xfId="19471"/>
    <cellStyle name="표준 101" xfId="19508"/>
    <cellStyle name="표준 11" xfId="1994"/>
    <cellStyle name="표준 11 2" xfId="4166"/>
    <cellStyle name="표준 11 2 2" xfId="7847"/>
    <cellStyle name="표준 11 3" xfId="8325"/>
    <cellStyle name="표준 11 4" xfId="11024"/>
    <cellStyle name="표준 12" xfId="1995"/>
    <cellStyle name="표준 12 2" xfId="4167"/>
    <cellStyle name="표준 12 2 2" xfId="7846"/>
    <cellStyle name="표준 12 3" xfId="8326"/>
    <cellStyle name="표준 13" xfId="1996"/>
    <cellStyle name="표준 13 2" xfId="4444"/>
    <cellStyle name="표준 13 2 2" xfId="8447"/>
    <cellStyle name="표준 13 2 3" xfId="7845"/>
    <cellStyle name="표준 13 3" xfId="4442"/>
    <cellStyle name="표준 14" xfId="1997"/>
    <cellStyle name="표준 14 2" xfId="7844"/>
    <cellStyle name="표준 15" xfId="1998"/>
    <cellStyle name="표준 15 2" xfId="3068"/>
    <cellStyle name="표준 15 3" xfId="4784"/>
    <cellStyle name="표준 15 3 2" xfId="7843"/>
    <cellStyle name="표준 15 4" xfId="8545"/>
    <cellStyle name="표준 16" xfId="1999"/>
    <cellStyle name="표준 16 2" xfId="7842"/>
    <cellStyle name="표준 17" xfId="2000"/>
    <cellStyle name="표준 17 2" xfId="7631"/>
    <cellStyle name="표준 18" xfId="2001"/>
    <cellStyle name="표준 19" xfId="2002"/>
    <cellStyle name="표준 19 2" xfId="7839"/>
    <cellStyle name="표준 2" xfId="3069"/>
    <cellStyle name="표준 2 10" xfId="2003"/>
    <cellStyle name="표준 2 11" xfId="2004"/>
    <cellStyle name="표준 2 12" xfId="2005"/>
    <cellStyle name="표준 2 13" xfId="2006"/>
    <cellStyle name="표준 2 14" xfId="2007"/>
    <cellStyle name="표준 2 15" xfId="3340"/>
    <cellStyle name="표준 2 2" xfId="2008"/>
    <cellStyle name="표준 2 2 10" xfId="2009"/>
    <cellStyle name="표준 2 2 11" xfId="2010"/>
    <cellStyle name="표준 2 2 12" xfId="2011"/>
    <cellStyle name="표준 2 2 13" xfId="2012"/>
    <cellStyle name="표준 2 2 14" xfId="2013"/>
    <cellStyle name="표준 2 2 15" xfId="4168"/>
    <cellStyle name="표준 2 2 16" xfId="20185"/>
    <cellStyle name="표준 2 2 2" xfId="2014"/>
    <cellStyle name="표준 2 2 2 10" xfId="2015"/>
    <cellStyle name="표준 2 2 2 11" xfId="2016"/>
    <cellStyle name="표준 2 2 2 12" xfId="2017"/>
    <cellStyle name="표준 2 2 2 13" xfId="4169"/>
    <cellStyle name="표준 2 2 2 2" xfId="2018"/>
    <cellStyle name="표준 2 2 2 2 2" xfId="3070"/>
    <cellStyle name="표준 2 2 2 3" xfId="2019"/>
    <cellStyle name="표준 2 2 2 4" xfId="2020"/>
    <cellStyle name="표준 2 2 2 5" xfId="2021"/>
    <cellStyle name="표준 2 2 2 6" xfId="2022"/>
    <cellStyle name="표준 2 2 2 7" xfId="2023"/>
    <cellStyle name="표준 2 2 2 8" xfId="2024"/>
    <cellStyle name="표준 2 2 2 9" xfId="2025"/>
    <cellStyle name="표준 2 2 3" xfId="2026"/>
    <cellStyle name="표준 2 2 3 2" xfId="3072"/>
    <cellStyle name="표준 2 2 3 2 2" xfId="3073"/>
    <cellStyle name="표준 2 2 3 2 2 2" xfId="3074"/>
    <cellStyle name="표준 2 2 3 3" xfId="3071"/>
    <cellStyle name="표준 2 2 4" xfId="2027"/>
    <cellStyle name="표준 2 2 4 2" xfId="7615"/>
    <cellStyle name="표준 2 2 5" xfId="2028"/>
    <cellStyle name="표준 2 2 6" xfId="2029"/>
    <cellStyle name="표준 2 2 7" xfId="2030"/>
    <cellStyle name="표준 2 2 8" xfId="2031"/>
    <cellStyle name="표준 2 2 9" xfId="2032"/>
    <cellStyle name="표준 2 25" xfId="2033"/>
    <cellStyle name="표준 2 3" xfId="2034"/>
    <cellStyle name="표준 2 3 2" xfId="2035"/>
    <cellStyle name="표준 2 3 2 2" xfId="7617"/>
    <cellStyle name="표준 2 3 3" xfId="3075"/>
    <cellStyle name="표준 2 3 4" xfId="4170"/>
    <cellStyle name="표준 2 3 5" xfId="20188"/>
    <cellStyle name="표준 2 4" xfId="2036"/>
    <cellStyle name="표준 2 4 2" xfId="2037"/>
    <cellStyle name="표준 2 4 3" xfId="5369"/>
    <cellStyle name="표준 2 4 4" xfId="20189"/>
    <cellStyle name="표준 2 5" xfId="2038"/>
    <cellStyle name="표준 2 5 2" xfId="7838"/>
    <cellStyle name="표준 2 6" xfId="2039"/>
    <cellStyle name="표준 2 7" xfId="2040"/>
    <cellStyle name="표준 2 8" xfId="2041"/>
    <cellStyle name="표준 2 9" xfId="2042"/>
    <cellStyle name="표준 2_9500 우리F&amp;I 연결package 검토_0809의 워크시트" xfId="4171"/>
    <cellStyle name="표준 20" xfId="2043"/>
    <cellStyle name="표준 21" xfId="2044"/>
    <cellStyle name="표준 22" xfId="2045"/>
    <cellStyle name="표준 23" xfId="2046"/>
    <cellStyle name="표준 24" xfId="3087"/>
    <cellStyle name="표준 24 2" xfId="7850"/>
    <cellStyle name="표준 25" xfId="3086"/>
    <cellStyle name="표준 25 2" xfId="7840"/>
    <cellStyle name="표준 26" xfId="3178"/>
    <cellStyle name="표준 26 2" xfId="8683"/>
    <cellStyle name="표준 27" xfId="3182"/>
    <cellStyle name="표준 27 2" xfId="8695"/>
    <cellStyle name="표준 28" xfId="8669"/>
    <cellStyle name="표준 28 2" xfId="10100"/>
    <cellStyle name="표준 28 2 2" xfId="20574"/>
    <cellStyle name="표준 28 3" xfId="11119"/>
    <cellStyle name="표준 28 4" xfId="20277"/>
    <cellStyle name="표준 29" xfId="8718"/>
    <cellStyle name="표준 29 2" xfId="10144"/>
    <cellStyle name="표준 29 2 2" xfId="20614"/>
    <cellStyle name="표준 29 3" xfId="11163"/>
    <cellStyle name="표준 29 4" xfId="20317"/>
    <cellStyle name="표준 3" xfId="2047"/>
    <cellStyle name="표준 3 10" xfId="2048"/>
    <cellStyle name="표준 3 2" xfId="2049"/>
    <cellStyle name="표준 3 2 2" xfId="2050"/>
    <cellStyle name="표준 3 2 3" xfId="20190"/>
    <cellStyle name="표준 3 3" xfId="2051"/>
    <cellStyle name="표준 3 3 2" xfId="2052"/>
    <cellStyle name="표준 3 3 3" xfId="3076"/>
    <cellStyle name="표준 3 3 4" xfId="4542"/>
    <cellStyle name="표준 3 3 5" xfId="20191"/>
    <cellStyle name="표준 3 4" xfId="3341"/>
    <cellStyle name="표준 3 5" xfId="8757"/>
    <cellStyle name="표준 30" xfId="8707"/>
    <cellStyle name="표준 30 2" xfId="10133"/>
    <cellStyle name="표준 30 2 2" xfId="20606"/>
    <cellStyle name="표준 30 3" xfId="11152"/>
    <cellStyle name="표준 30 4" xfId="20309"/>
    <cellStyle name="표준 31" xfId="8724"/>
    <cellStyle name="표준 31 2" xfId="10150"/>
    <cellStyle name="표준 31 2 2" xfId="20620"/>
    <cellStyle name="표준 31 3" xfId="11169"/>
    <cellStyle name="표준 31 4" xfId="20323"/>
    <cellStyle name="표준 32" xfId="8706"/>
    <cellStyle name="표준 32 10" xfId="2053"/>
    <cellStyle name="표준 32 2" xfId="10132"/>
    <cellStyle name="표준 32 2 2" xfId="20605"/>
    <cellStyle name="표준 32 3" xfId="11151"/>
    <cellStyle name="표준 32 4" xfId="20308"/>
    <cellStyle name="표준 33" xfId="2054"/>
    <cellStyle name="표준 34" xfId="2055"/>
    <cellStyle name="표준 35" xfId="2056"/>
    <cellStyle name="표준 36" xfId="2057"/>
    <cellStyle name="표준 37" xfId="2058"/>
    <cellStyle name="표준 38" xfId="2059"/>
    <cellStyle name="표준 39" xfId="2060"/>
    <cellStyle name="표준 39 2" xfId="7837"/>
    <cellStyle name="표준 4" xfId="2061"/>
    <cellStyle name="표준 4 2" xfId="2062"/>
    <cellStyle name="표준 4 2 2" xfId="3078"/>
    <cellStyle name="표준 4 2 2 2" xfId="4441"/>
    <cellStyle name="표준 4 2 3" xfId="4576"/>
    <cellStyle name="표준 4 2 4" xfId="3359"/>
    <cellStyle name="표준 4 3" xfId="2063"/>
    <cellStyle name="표준 4 3 2" xfId="3080"/>
    <cellStyle name="표준 4 3 2 2" xfId="3081"/>
    <cellStyle name="표준 4 3 3" xfId="3079"/>
    <cellStyle name="표준 4 3 4" xfId="4543"/>
    <cellStyle name="표준 4 4" xfId="2064"/>
    <cellStyle name="표준 4 4 2" xfId="4976"/>
    <cellStyle name="표준 4 4 2 2" xfId="7623"/>
    <cellStyle name="표준 4 4 3" xfId="8585"/>
    <cellStyle name="표준 4 5" xfId="3077"/>
    <cellStyle name="표준 4 6" xfId="3342"/>
    <cellStyle name="표준 4 7" xfId="20192"/>
    <cellStyle name="표준 40" xfId="2065"/>
    <cellStyle name="표준 41" xfId="2066"/>
    <cellStyle name="표준 42" xfId="2067"/>
    <cellStyle name="표준 43" xfId="2068"/>
    <cellStyle name="표준 44" xfId="8697"/>
    <cellStyle name="표준 44 2" xfId="10123"/>
    <cellStyle name="표준 44 2 2" xfId="20597"/>
    <cellStyle name="표준 44 3" xfId="11142"/>
    <cellStyle name="표준 44 4" xfId="20300"/>
    <cellStyle name="표준 45" xfId="8705"/>
    <cellStyle name="표준 45 2" xfId="10131"/>
    <cellStyle name="표준 45 3" xfId="11150"/>
    <cellStyle name="표준 45 4" xfId="20450"/>
    <cellStyle name="표준 46" xfId="2069"/>
    <cellStyle name="표준 47" xfId="2070"/>
    <cellStyle name="표준 48" xfId="2071"/>
    <cellStyle name="표준 49" xfId="2072"/>
    <cellStyle name="표준 5" xfId="2073"/>
    <cellStyle name="표준 5 2" xfId="2074"/>
    <cellStyle name="표준 5 2 2" xfId="4443"/>
    <cellStyle name="표준 5 3" xfId="3082"/>
    <cellStyle name="표준 5 3 10" xfId="20210"/>
    <cellStyle name="표준 5 3 2" xfId="5333"/>
    <cellStyle name="표준 5 3 2 2" xfId="7625"/>
    <cellStyle name="표준 5 3 3" xfId="8586"/>
    <cellStyle name="표준 5 3 4" xfId="8623"/>
    <cellStyle name="표준 5 3 4 2" xfId="8737"/>
    <cellStyle name="표준 5 3 4 2 2" xfId="10163"/>
    <cellStyle name="표준 5 3 4 2 2 2" xfId="20633"/>
    <cellStyle name="표준 5 3 4 2 3" xfId="11182"/>
    <cellStyle name="표준 5 3 4 2 4" xfId="20336"/>
    <cellStyle name="표준 5 3 4 3" xfId="8825"/>
    <cellStyle name="표준 5 3 4 3 2" xfId="10227"/>
    <cellStyle name="표준 5 3 4 3 3" xfId="11255"/>
    <cellStyle name="표준 5 3 4 3 4" xfId="20568"/>
    <cellStyle name="표준 5 3 4 4" xfId="10095"/>
    <cellStyle name="표준 5 3 4 5" xfId="11114"/>
    <cellStyle name="표준 5 3 4 6" xfId="20269"/>
    <cellStyle name="표준 5 3 5" xfId="8698"/>
    <cellStyle name="표준 5 3 5 2" xfId="10124"/>
    <cellStyle name="표준 5 3 5 2 2" xfId="20598"/>
    <cellStyle name="표준 5 3 5 3" xfId="11143"/>
    <cellStyle name="표준 5 3 5 4" xfId="20301"/>
    <cellStyle name="표준 5 3 6" xfId="8796"/>
    <cellStyle name="표준 5 3 6 2" xfId="10198"/>
    <cellStyle name="표준 5 3 6 3" xfId="11226"/>
    <cellStyle name="표준 5 3 6 4" xfId="20514"/>
    <cellStyle name="표준 5 3 7" xfId="10045"/>
    <cellStyle name="표준 5 3 8" xfId="11061"/>
    <cellStyle name="표준 5 3 9" xfId="6802"/>
    <cellStyle name="표준 5 4" xfId="3346"/>
    <cellStyle name="표준 5 4 2" xfId="7624"/>
    <cellStyle name="표준 5 5" xfId="7766"/>
    <cellStyle name="표준 5 6" xfId="20193"/>
    <cellStyle name="표준 5 7" xfId="20474"/>
    <cellStyle name="표준 5 8" xfId="19933"/>
    <cellStyle name="표준 50" xfId="8716"/>
    <cellStyle name="표준 50 2" xfId="10142"/>
    <cellStyle name="표준 50 3" xfId="11161"/>
    <cellStyle name="표준 50 4" xfId="20452"/>
    <cellStyle name="표준 51" xfId="8715"/>
    <cellStyle name="표준 51 2" xfId="10141"/>
    <cellStyle name="표준 51 3" xfId="11160"/>
    <cellStyle name="표준 51 4" xfId="20467"/>
    <cellStyle name="표준 52" xfId="8742"/>
    <cellStyle name="표준 52 2" xfId="10168"/>
    <cellStyle name="표준 52 3" xfId="11187"/>
    <cellStyle name="표준 52 4" xfId="20692"/>
    <cellStyle name="표준 53" xfId="8713"/>
    <cellStyle name="표준 53 2" xfId="10139"/>
    <cellStyle name="표준 53 3" xfId="11158"/>
    <cellStyle name="표준 53 4" xfId="20453"/>
    <cellStyle name="표준 54" xfId="8762"/>
    <cellStyle name="표준 54 2" xfId="10171"/>
    <cellStyle name="표준 54 3" xfId="11199"/>
    <cellStyle name="표준 54 4" xfId="20473"/>
    <cellStyle name="표준 55" xfId="8794"/>
    <cellStyle name="표준 55 2" xfId="10196"/>
    <cellStyle name="표준 55 3" xfId="11224"/>
    <cellStyle name="표준 55 4" xfId="20498"/>
    <cellStyle name="표준 56" xfId="10313"/>
    <cellStyle name="표준 56 2" xfId="20489"/>
    <cellStyle name="표준 57" xfId="10317"/>
    <cellStyle name="표준 57 2" xfId="20493"/>
    <cellStyle name="표준 58" xfId="10315"/>
    <cellStyle name="표준 58 2" xfId="20726"/>
    <cellStyle name="표준 59" xfId="10319"/>
    <cellStyle name="표준 59 2" xfId="20480"/>
    <cellStyle name="표준 6" xfId="2075"/>
    <cellStyle name="표준 6 2" xfId="2076"/>
    <cellStyle name="표준 6 2 2" xfId="4173"/>
    <cellStyle name="표준 6 3" xfId="4577"/>
    <cellStyle name="표준 6 3 2" xfId="7626"/>
    <cellStyle name="표준 6 3 3" xfId="8624"/>
    <cellStyle name="표준 6 3 3 2" xfId="8738"/>
    <cellStyle name="표준 6 3 3 2 2" xfId="10164"/>
    <cellStyle name="표준 6 3 3 2 2 2" xfId="20634"/>
    <cellStyle name="표준 6 3 3 2 3" xfId="11183"/>
    <cellStyle name="표준 6 3 3 2 4" xfId="20337"/>
    <cellStyle name="표준 6 3 3 3" xfId="8826"/>
    <cellStyle name="표준 6 3 3 3 2" xfId="10228"/>
    <cellStyle name="표준 6 3 3 3 3" xfId="11256"/>
    <cellStyle name="표준 6 3 3 3 4" xfId="20569"/>
    <cellStyle name="표준 6 3 3 4" xfId="10096"/>
    <cellStyle name="표준 6 3 3 5" xfId="11115"/>
    <cellStyle name="표준 6 3 3 6" xfId="20270"/>
    <cellStyle name="표준 6 3 4" xfId="8700"/>
    <cellStyle name="표준 6 3 4 2" xfId="10126"/>
    <cellStyle name="표준 6 3 4 2 2" xfId="20600"/>
    <cellStyle name="표준 6 3 4 3" xfId="11145"/>
    <cellStyle name="표준 6 3 4 4" xfId="20303"/>
    <cellStyle name="표준 6 3 5" xfId="8798"/>
    <cellStyle name="표준 6 3 5 2" xfId="10200"/>
    <cellStyle name="표준 6 3 5 3" xfId="11228"/>
    <cellStyle name="표준 6 3 5 4" xfId="20516"/>
    <cellStyle name="표준 6 3 6" xfId="10047"/>
    <cellStyle name="표준 6 3 7" xfId="11062"/>
    <cellStyle name="표준 6 3 8" xfId="6807"/>
    <cellStyle name="표준 6 3 9" xfId="20211"/>
    <cellStyle name="표준 6 4" xfId="5674"/>
    <cellStyle name="표준 6 5" xfId="20194"/>
    <cellStyle name="표준 6 6" xfId="20475"/>
    <cellStyle name="표준 6 7" xfId="19709"/>
    <cellStyle name="표준 60" xfId="10322"/>
    <cellStyle name="표준 60 2" xfId="20496"/>
    <cellStyle name="표준 61" xfId="10320"/>
    <cellStyle name="표준 62" xfId="10323"/>
    <cellStyle name="표준 63" xfId="10316"/>
    <cellStyle name="표준 64" xfId="10325"/>
    <cellStyle name="표준 65" xfId="10314"/>
    <cellStyle name="표준 66" xfId="10326"/>
    <cellStyle name="표준 67" xfId="10318"/>
    <cellStyle name="표준 68" xfId="10526"/>
    <cellStyle name="표준 69" xfId="10521"/>
    <cellStyle name="표준 69 3" xfId="2077"/>
    <cellStyle name="표준 7" xfId="3083"/>
    <cellStyle name="표준 7 10" xfId="6809"/>
    <cellStyle name="표준 7 11" xfId="19766"/>
    <cellStyle name="표준 7 2" xfId="2078"/>
    <cellStyle name="표준 7 3" xfId="4174"/>
    <cellStyle name="표준 7 3 2" xfId="7627"/>
    <cellStyle name="표준 7 4" xfId="8330"/>
    <cellStyle name="표준 7 5" xfId="8626"/>
    <cellStyle name="표준 7 5 2" xfId="8740"/>
    <cellStyle name="표준 7 5 2 2" xfId="10166"/>
    <cellStyle name="표준 7 5 2 2 2" xfId="20636"/>
    <cellStyle name="표준 7 5 2 3" xfId="11185"/>
    <cellStyle name="표준 7 5 2 4" xfId="20339"/>
    <cellStyle name="표준 7 5 3" xfId="8828"/>
    <cellStyle name="표준 7 5 3 2" xfId="10230"/>
    <cellStyle name="표준 7 5 3 3" xfId="11258"/>
    <cellStyle name="표준 7 5 3 4" xfId="20571"/>
    <cellStyle name="표준 7 5 4" xfId="10098"/>
    <cellStyle name="표준 7 5 5" xfId="11117"/>
    <cellStyle name="표준 7 5 6" xfId="20272"/>
    <cellStyle name="표준 7 6" xfId="8702"/>
    <cellStyle name="표준 7 6 2" xfId="10128"/>
    <cellStyle name="표준 7 6 2 2" xfId="20602"/>
    <cellStyle name="표준 7 6 3" xfId="11147"/>
    <cellStyle name="표준 7 6 4" xfId="20305"/>
    <cellStyle name="표준 7 7" xfId="8800"/>
    <cellStyle name="표준 7 7 2" xfId="10202"/>
    <cellStyle name="표준 7 7 2 2" xfId="20518"/>
    <cellStyle name="표준 7 7 3" xfId="11230"/>
    <cellStyle name="표준 7 7 4" xfId="20213"/>
    <cellStyle name="표준 7 8" xfId="10049"/>
    <cellStyle name="표준 7 8 2" xfId="20477"/>
    <cellStyle name="표준 7 9" xfId="11064"/>
    <cellStyle name="표준 70" xfId="10444"/>
    <cellStyle name="표준 71" xfId="10667"/>
    <cellStyle name="표준 72" xfId="10635"/>
    <cellStyle name="표준 73" xfId="10654"/>
    <cellStyle name="표준 74" xfId="10463"/>
    <cellStyle name="표준 75" xfId="10368"/>
    <cellStyle name="표준 76" xfId="10429"/>
    <cellStyle name="표준 77" xfId="10378"/>
    <cellStyle name="표준 78" xfId="10904"/>
    <cellStyle name="표준 79" xfId="19217"/>
    <cellStyle name="표준 8" xfId="3084"/>
    <cellStyle name="표준 8 10" xfId="19500"/>
    <cellStyle name="표준 8 2" xfId="4175"/>
    <cellStyle name="표준 8 2 2" xfId="7628"/>
    <cellStyle name="표준 8 3" xfId="8331"/>
    <cellStyle name="표준 8 4" xfId="8627"/>
    <cellStyle name="표준 8 4 2" xfId="8741"/>
    <cellStyle name="표준 8 4 2 2" xfId="10167"/>
    <cellStyle name="표준 8 4 2 2 2" xfId="20637"/>
    <cellStyle name="표준 8 4 2 3" xfId="11186"/>
    <cellStyle name="표준 8 4 2 4" xfId="20340"/>
    <cellStyle name="표준 8 4 3" xfId="8829"/>
    <cellStyle name="표준 8 4 3 2" xfId="10231"/>
    <cellStyle name="표준 8 4 3 3" xfId="11259"/>
    <cellStyle name="표준 8 4 3 4" xfId="20572"/>
    <cellStyle name="표준 8 4 4" xfId="10099"/>
    <cellStyle name="표준 8 4 5" xfId="11118"/>
    <cellStyle name="표준 8 4 6" xfId="20273"/>
    <cellStyle name="표준 8 5" xfId="8704"/>
    <cellStyle name="표준 8 5 2" xfId="10130"/>
    <cellStyle name="표준 8 5 2 2" xfId="20604"/>
    <cellStyle name="표준 8 5 3" xfId="11149"/>
    <cellStyle name="표준 8 5 4" xfId="20307"/>
    <cellStyle name="표준 8 6" xfId="8802"/>
    <cellStyle name="표준 8 6 2" xfId="10204"/>
    <cellStyle name="표준 8 6 2 2" xfId="20520"/>
    <cellStyle name="표준 8 6 3" xfId="11232"/>
    <cellStyle name="표준 8 6 4" xfId="20215"/>
    <cellStyle name="표준 8 7" xfId="10052"/>
    <cellStyle name="표준 8 7 2" xfId="20478"/>
    <cellStyle name="표준 8 8" xfId="11065"/>
    <cellStyle name="표준 8 9" xfId="6816"/>
    <cellStyle name="표준 80" xfId="19219"/>
    <cellStyle name="표준 81" xfId="19218"/>
    <cellStyle name="표준 82" xfId="19221"/>
    <cellStyle name="표준 83" xfId="19222"/>
    <cellStyle name="표준 84" xfId="19223"/>
    <cellStyle name="표준 85" xfId="19224"/>
    <cellStyle name="표준 86" xfId="19225"/>
    <cellStyle name="표준 87" xfId="19226"/>
    <cellStyle name="표준 88" xfId="2079"/>
    <cellStyle name="표준 89" xfId="2080"/>
    <cellStyle name="표준 9" xfId="2081"/>
    <cellStyle name="표준 9 2" xfId="4176"/>
    <cellStyle name="표준 9 2 2" xfId="7630"/>
    <cellStyle name="표준 9 3" xfId="8332"/>
    <cellStyle name="표준 90" xfId="19334"/>
    <cellStyle name="표준 91" xfId="19331"/>
    <cellStyle name="표준 92" xfId="19330"/>
    <cellStyle name="표준 93" xfId="19329"/>
    <cellStyle name="표준 94" xfId="19328"/>
    <cellStyle name="표준 95" xfId="19327"/>
    <cellStyle name="표준 96" xfId="19326"/>
    <cellStyle name="표준 97" xfId="19325"/>
    <cellStyle name="표준 98" xfId="19324"/>
    <cellStyle name="표준 99" xfId="19323"/>
    <cellStyle name="標準_15&amp;30コスト集計" xfId="4177"/>
    <cellStyle name="표준_Sheet1" xfId="2082"/>
    <cellStyle name="표준_우리금융카드부문 1" xfId="2083"/>
    <cellStyle name="표준_자회사결산실적_2002.03" xfId="2084"/>
    <cellStyle name="표준_재무분석자료 수정 7_Fact Book (2009 1Q)목차" xfId="2085"/>
    <cellStyle name="표준_충당금예측" xfId="2086"/>
    <cellStyle name="표준△서식" xfId="4178"/>
    <cellStyle name="푤준_계수·손익계수_계산내역2" xfId="4179"/>
    <cellStyle name="하이퍼링크" xfId="2087" builtinId="8"/>
    <cellStyle name="하이퍼링크 2" xfId="4180"/>
    <cellStyle name="하이퍼링크 3" xfId="4181"/>
    <cellStyle name="하이퍼링크 4" xfId="4182"/>
    <cellStyle name="합산" xfId="2088"/>
    <cellStyle name="합산 2" xfId="3085"/>
    <cellStyle name="합산 2 2" xfId="4551"/>
    <cellStyle name="합산 2 3" xfId="20239"/>
    <cellStyle name="합산 3" xfId="3353"/>
    <cellStyle name="합산 4" xfId="20154"/>
    <cellStyle name="桁?切り [0.00]_Hitachi M Report 0527 Fax Cover" xfId="2089"/>
    <cellStyle name="桁?切り_Hitachi M Report 0527 Fax Cover" xfId="2090"/>
    <cellStyle name="桁区切り [0.00]_FLCCHECKTOKYO(0106)" xfId="2091"/>
    <cellStyle name="桁区切り_2_Yajima" xfId="4183"/>
    <cellStyle name="貨幣 [0]_GARMENT STEP FORM HK" xfId="2092"/>
    <cellStyle name="貨幣_GARMENT STEP FORM HK" xfId="2093"/>
    <cellStyle name="화폐기호" xfId="2094"/>
    <cellStyle name="화폐기호 2" xfId="3135"/>
    <cellStyle name="화폐기호 2 2" xfId="4544"/>
    <cellStyle name="화폐기호 3" xfId="3344"/>
    <cellStyle name="화폐기호 4" xfId="10972"/>
    <cellStyle name="화폐기호0" xfId="2095"/>
    <cellStyle name="화폐기호0 2" xfId="3136"/>
    <cellStyle name="화폐기호0 2 2" xfId="4545"/>
    <cellStyle name="화폐기호0 3" xfId="3345"/>
    <cellStyle name="화폐기호0 4" xfId="10971"/>
    <cellStyle name="확인" xfId="2096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6268288"/>
        <c:axId val="18880921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9149952"/>
        <c:axId val="189297792"/>
      </c:lineChart>
      <c:catAx>
        <c:axId val="1862682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880921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8880921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6268288"/>
        <c:crosses val="autoZero"/>
        <c:crossBetween val="between"/>
      </c:valAx>
      <c:catAx>
        <c:axId val="189149952"/>
        <c:scaling>
          <c:orientation val="minMax"/>
        </c:scaling>
        <c:delete val="1"/>
        <c:axPos val="b"/>
        <c:majorTickMark val="out"/>
        <c:minorTickMark val="none"/>
        <c:tickLblPos val="nextTo"/>
        <c:crossAx val="189297792"/>
        <c:crosses val="autoZero"/>
        <c:auto val="0"/>
        <c:lblAlgn val="ctr"/>
        <c:lblOffset val="100"/>
        <c:noMultiLvlLbl val="0"/>
      </c:catAx>
      <c:valAx>
        <c:axId val="18929779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89149952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6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49344"/>
        <c:axId val="209451264"/>
        <c:axId val="0"/>
      </c:area3DChart>
      <c:catAx>
        <c:axId val="2094493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094512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945126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09449344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6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tx>
            <c:v>#REF!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#REF!</c:v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#REF!</c:v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#REF!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7568000"/>
        <c:axId val="217569536"/>
        <c:axId val="0"/>
      </c:area3DChart>
      <c:catAx>
        <c:axId val="21756800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175695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1756953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1756800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88" r="0.75000000000000688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88" r="0.75000000000000688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467200"/>
        <c:axId val="16047756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479104"/>
        <c:axId val="160480640"/>
      </c:lineChart>
      <c:catAx>
        <c:axId val="16046720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047756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6047756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0467200"/>
        <c:crosses val="autoZero"/>
        <c:crossBetween val="between"/>
      </c:valAx>
      <c:catAx>
        <c:axId val="160479104"/>
        <c:scaling>
          <c:orientation val="minMax"/>
        </c:scaling>
        <c:delete val="1"/>
        <c:axPos val="b"/>
        <c:majorTickMark val="out"/>
        <c:minorTickMark val="none"/>
        <c:tickLblPos val="nextTo"/>
        <c:crossAx val="160480640"/>
        <c:crosses val="autoZero"/>
        <c:auto val="0"/>
        <c:lblAlgn val="ctr"/>
        <c:lblOffset val="100"/>
        <c:noMultiLvlLbl val="0"/>
      </c:catAx>
      <c:valAx>
        <c:axId val="160480640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16047910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4234752"/>
        <c:axId val="16423667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4242560"/>
        <c:axId val="164244096"/>
      </c:lineChart>
      <c:catAx>
        <c:axId val="16423475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423667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6423667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4234752"/>
        <c:crosses val="autoZero"/>
        <c:crossBetween val="between"/>
      </c:valAx>
      <c:catAx>
        <c:axId val="164242560"/>
        <c:scaling>
          <c:orientation val="minMax"/>
        </c:scaling>
        <c:delete val="1"/>
        <c:axPos val="b"/>
        <c:majorTickMark val="out"/>
        <c:minorTickMark val="none"/>
        <c:tickLblPos val="nextTo"/>
        <c:crossAx val="164244096"/>
        <c:crosses val="autoZero"/>
        <c:auto val="0"/>
        <c:lblAlgn val="ctr"/>
        <c:lblOffset val="100"/>
        <c:noMultiLvlLbl val="0"/>
      </c:catAx>
      <c:valAx>
        <c:axId val="164244096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4242560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4274944"/>
        <c:axId val="16427686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4282752"/>
        <c:axId val="164284288"/>
      </c:lineChart>
      <c:catAx>
        <c:axId val="1642749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427686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16427686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4274944"/>
        <c:crosses val="autoZero"/>
        <c:crossBetween val="between"/>
      </c:valAx>
      <c:catAx>
        <c:axId val="164282752"/>
        <c:scaling>
          <c:orientation val="minMax"/>
        </c:scaling>
        <c:delete val="1"/>
        <c:axPos val="b"/>
        <c:majorTickMark val="out"/>
        <c:minorTickMark val="none"/>
        <c:tickLblPos val="nextTo"/>
        <c:crossAx val="164284288"/>
        <c:crosses val="autoZero"/>
        <c:auto val="0"/>
        <c:lblAlgn val="ctr"/>
        <c:lblOffset val="100"/>
        <c:noMultiLvlLbl val="0"/>
      </c:catAx>
      <c:valAx>
        <c:axId val="164284288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164282752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75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8025216"/>
        <c:axId val="198026752"/>
        <c:axId val="0"/>
      </c:area3DChart>
      <c:catAx>
        <c:axId val="1980252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980267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9802675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198025216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5"/>
      <c:rotY val="20"/>
      <c:depthPercent val="100"/>
      <c:rAngAx val="1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sideWall>
    <c:backWall>
      <c:thickness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backWall>
    <c:plotArea>
      <c:layout/>
      <c:area3DChart>
        <c:grouping val="percentStacked"/>
        <c:varyColors val="0"/>
        <c:ser>
          <c:idx val="0"/>
          <c:order val="0"/>
          <c:tx>
            <c:v>#REF!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1"/>
          <c:order val="1"/>
          <c:tx>
            <c:v>#REF!</c:v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2"/>
          <c:order val="2"/>
          <c:tx>
            <c:v>#REF!</c:v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ser>
          <c:idx val="3"/>
          <c:order val="3"/>
          <c:tx>
            <c:v>#REF!</c:v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5888128"/>
        <c:axId val="205894016"/>
        <c:axId val="0"/>
      </c:area3DChart>
      <c:catAx>
        <c:axId val="2058881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058940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589401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%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ko-KR"/>
          </a:p>
        </c:txPr>
        <c:crossAx val="205888128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0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510912"/>
        <c:axId val="20752947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531008"/>
        <c:axId val="207532800"/>
      </c:lineChart>
      <c:catAx>
        <c:axId val="2075109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752947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0752947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7510912"/>
        <c:crosses val="autoZero"/>
        <c:crossBetween val="between"/>
      </c:valAx>
      <c:catAx>
        <c:axId val="207531008"/>
        <c:scaling>
          <c:orientation val="minMax"/>
        </c:scaling>
        <c:delete val="1"/>
        <c:axPos val="b"/>
        <c:majorTickMark val="out"/>
        <c:minorTickMark val="none"/>
        <c:tickLblPos val="nextTo"/>
        <c:crossAx val="207532800"/>
        <c:crosses val="autoZero"/>
        <c:auto val="0"/>
        <c:lblAlgn val="ctr"/>
        <c:lblOffset val="100"/>
        <c:noMultiLvlLbl val="0"/>
      </c:catAx>
      <c:valAx>
        <c:axId val="207532800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753100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711" r="0.75000000000000711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547008"/>
        <c:axId val="207557376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558912"/>
        <c:axId val="207560704"/>
      </c:lineChart>
      <c:catAx>
        <c:axId val="20754700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7557376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07557376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7547008"/>
        <c:crosses val="autoZero"/>
        <c:crossBetween val="between"/>
      </c:valAx>
      <c:catAx>
        <c:axId val="207558912"/>
        <c:scaling>
          <c:orientation val="minMax"/>
        </c:scaling>
        <c:delete val="1"/>
        <c:axPos val="b"/>
        <c:majorTickMark val="out"/>
        <c:minorTickMark val="none"/>
        <c:tickLblPos val="nextTo"/>
        <c:crossAx val="207560704"/>
        <c:crosses val="autoZero"/>
        <c:auto val="0"/>
        <c:lblAlgn val="ctr"/>
        <c:lblOffset val="100"/>
        <c:noMultiLvlLbl val="0"/>
      </c:catAx>
      <c:valAx>
        <c:axId val="207560704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7558912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711" r="0.75000000000000711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636736"/>
        <c:axId val="20764300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644544"/>
        <c:axId val="207646080"/>
      </c:lineChart>
      <c:catAx>
        <c:axId val="20763673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764300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0764300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7636736"/>
        <c:crosses val="autoZero"/>
        <c:crossBetween val="between"/>
      </c:valAx>
      <c:catAx>
        <c:axId val="207644544"/>
        <c:scaling>
          <c:orientation val="minMax"/>
        </c:scaling>
        <c:delete val="1"/>
        <c:axPos val="b"/>
        <c:majorTickMark val="out"/>
        <c:minorTickMark val="none"/>
        <c:tickLblPos val="nextTo"/>
        <c:crossAx val="207646080"/>
        <c:crosses val="autoZero"/>
        <c:auto val="0"/>
        <c:lblAlgn val="ctr"/>
        <c:lblOffset val="100"/>
        <c:noMultiLvlLbl val="0"/>
      </c:catAx>
      <c:valAx>
        <c:axId val="207646080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20764454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681024"/>
        <c:axId val="20768294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7815808"/>
        <c:axId val="207817344"/>
      </c:lineChart>
      <c:catAx>
        <c:axId val="20768102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768294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0768294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7681024"/>
        <c:crosses val="autoZero"/>
        <c:crossBetween val="between"/>
      </c:valAx>
      <c:catAx>
        <c:axId val="207815808"/>
        <c:scaling>
          <c:orientation val="minMax"/>
        </c:scaling>
        <c:delete val="1"/>
        <c:axPos val="b"/>
        <c:majorTickMark val="out"/>
        <c:minorTickMark val="none"/>
        <c:tickLblPos val="nextTo"/>
        <c:crossAx val="207817344"/>
        <c:crosses val="autoZero"/>
        <c:auto val="0"/>
        <c:lblAlgn val="ctr"/>
        <c:lblOffset val="100"/>
        <c:noMultiLvlLbl val="0"/>
      </c:catAx>
      <c:valAx>
        <c:axId val="207817344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7815808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55392"/>
        <c:axId val="208157312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67296"/>
        <c:axId val="208168832"/>
      </c:lineChart>
      <c:catAx>
        <c:axId val="2081553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8157312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08157312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8155392"/>
        <c:crosses val="autoZero"/>
        <c:crossBetween val="between"/>
      </c:valAx>
      <c:catAx>
        <c:axId val="208167296"/>
        <c:scaling>
          <c:orientation val="minMax"/>
        </c:scaling>
        <c:delete val="1"/>
        <c:axPos val="b"/>
        <c:majorTickMark val="out"/>
        <c:minorTickMark val="none"/>
        <c:tickLblPos val="nextTo"/>
        <c:crossAx val="208168832"/>
        <c:crosses val="autoZero"/>
        <c:auto val="0"/>
        <c:lblAlgn val="ctr"/>
        <c:lblOffset val="100"/>
        <c:noMultiLvlLbl val="0"/>
      </c:catAx>
      <c:valAx>
        <c:axId val="20816883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8167296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88544"/>
        <c:axId val="20819046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204544"/>
        <c:axId val="208206080"/>
      </c:lineChart>
      <c:catAx>
        <c:axId val="20818854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819046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0819046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8188544"/>
        <c:crosses val="autoZero"/>
        <c:crossBetween val="between"/>
      </c:valAx>
      <c:catAx>
        <c:axId val="208204544"/>
        <c:scaling>
          <c:orientation val="minMax"/>
        </c:scaling>
        <c:delete val="1"/>
        <c:axPos val="b"/>
        <c:majorTickMark val="out"/>
        <c:minorTickMark val="none"/>
        <c:tickLblPos val="nextTo"/>
        <c:crossAx val="208206080"/>
        <c:crosses val="autoZero"/>
        <c:auto val="0"/>
        <c:lblAlgn val="ctr"/>
        <c:lblOffset val="100"/>
        <c:noMultiLvlLbl val="0"/>
      </c:catAx>
      <c:valAx>
        <c:axId val="208206080"/>
        <c:scaling>
          <c:orientation val="minMax"/>
          <c:min val="40000"/>
        </c:scaling>
        <c:delete val="0"/>
        <c:axPos val="r"/>
        <c:numFmt formatCode="General" sourceLinked="1"/>
        <c:majorTickMark val="none"/>
        <c:minorTickMark val="none"/>
        <c:tickLblPos val="none"/>
        <c:spPr>
          <a:ln w="3175">
            <a:solidFill>
              <a:srgbClr val="000000"/>
            </a:solidFill>
            <a:prstDash val="solid"/>
          </a:ln>
        </c:spPr>
        <c:crossAx val="208204544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236928"/>
        <c:axId val="208238848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244736"/>
        <c:axId val="208246272"/>
      </c:lineChart>
      <c:catAx>
        <c:axId val="2082369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8238848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08238848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8236928"/>
        <c:crosses val="autoZero"/>
        <c:crossBetween val="between"/>
      </c:valAx>
      <c:catAx>
        <c:axId val="208244736"/>
        <c:scaling>
          <c:orientation val="minMax"/>
        </c:scaling>
        <c:delete val="1"/>
        <c:axPos val="b"/>
        <c:majorTickMark val="out"/>
        <c:minorTickMark val="none"/>
        <c:tickLblPos val="nextTo"/>
        <c:crossAx val="208246272"/>
        <c:crosses val="autoZero"/>
        <c:auto val="0"/>
        <c:lblAlgn val="ctr"/>
        <c:lblOffset val="100"/>
        <c:noMultiLvlLbl val="0"/>
      </c:catAx>
      <c:valAx>
        <c:axId val="208246272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8244736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v>Dow-Jones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square"/>
            <c:size val="4"/>
            <c:spPr>
              <a:solidFill>
                <a:srgbClr val="0000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cat>
            <c:strLit>
              <c:ptCount val="15"/>
              <c:pt idx="0">
                <c:v>2001.12.28</c:v>
              </c:pt>
              <c:pt idx="1">
                <c:v>2002.1.15</c:v>
              </c:pt>
              <c:pt idx="2">
                <c:v>2002.1.31</c:v>
              </c:pt>
              <c:pt idx="3">
                <c:v>2002.2.15</c:v>
              </c:pt>
              <c:pt idx="4">
                <c:v>2002.2.28</c:v>
              </c:pt>
              <c:pt idx="5">
                <c:v>2002.3.15</c:v>
              </c:pt>
              <c:pt idx="6">
                <c:v>2002.3.29</c:v>
              </c:pt>
              <c:pt idx="7">
                <c:v>2002.4.15</c:v>
              </c:pt>
              <c:pt idx="8">
                <c:v>2002.4.30</c:v>
              </c:pt>
              <c:pt idx="9">
                <c:v>2002.5.15</c:v>
              </c:pt>
              <c:pt idx="10">
                <c:v>2002.5.31</c:v>
              </c:pt>
              <c:pt idx="11">
                <c:v>2002.6.14</c:v>
              </c:pt>
              <c:pt idx="12">
                <c:v>2002.6.28</c:v>
              </c:pt>
              <c:pt idx="13">
                <c:v>2002.1.75</c:v>
              </c:pt>
              <c:pt idx="14">
                <c:v>2002.7.25</c:v>
              </c:pt>
            </c:strLit>
          </c:cat>
          <c:val>
            <c:numLit>
              <c:formatCode>General</c:formatCode>
              <c:ptCount val="15"/>
              <c:pt idx="0">
                <c:v>10022</c:v>
              </c:pt>
              <c:pt idx="1">
                <c:v>9924</c:v>
              </c:pt>
              <c:pt idx="2">
                <c:v>9920</c:v>
              </c:pt>
              <c:pt idx="3">
                <c:v>9844</c:v>
              </c:pt>
              <c:pt idx="4">
                <c:v>10106</c:v>
              </c:pt>
              <c:pt idx="5">
                <c:v>10607</c:v>
              </c:pt>
              <c:pt idx="6">
                <c:v>10404</c:v>
              </c:pt>
              <c:pt idx="7">
                <c:v>10094</c:v>
              </c:pt>
              <c:pt idx="8">
                <c:v>9946</c:v>
              </c:pt>
              <c:pt idx="9">
                <c:v>10244</c:v>
              </c:pt>
              <c:pt idx="10">
                <c:v>9925</c:v>
              </c:pt>
              <c:pt idx="11">
                <c:v>9474</c:v>
              </c:pt>
              <c:pt idx="12">
                <c:v>9243</c:v>
              </c:pt>
              <c:pt idx="13">
                <c:v>8639</c:v>
              </c:pt>
              <c:pt idx="14">
                <c:v>8186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272768"/>
        <c:axId val="208274944"/>
      </c:lineChart>
      <c:lineChart>
        <c:grouping val="standard"/>
        <c:varyColors val="0"/>
        <c:ser>
          <c:idx val="0"/>
          <c:order val="1"/>
          <c:tx>
            <c:v>KB</c:v>
          </c:tx>
          <c:spPr>
            <a:ln w="25400">
              <a:solidFill>
                <a:srgbClr val="FF66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0000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Lit>
              <c:formatCode>General</c:formatCode>
              <c:ptCount val="15"/>
              <c:pt idx="0">
                <c:v>49800</c:v>
              </c:pt>
              <c:pt idx="1">
                <c:v>51900</c:v>
              </c:pt>
              <c:pt idx="2">
                <c:v>57700</c:v>
              </c:pt>
              <c:pt idx="3">
                <c:v>59600</c:v>
              </c:pt>
              <c:pt idx="4">
                <c:v>57900</c:v>
              </c:pt>
              <c:pt idx="5">
                <c:v>56200</c:v>
              </c:pt>
              <c:pt idx="6">
                <c:v>55500</c:v>
              </c:pt>
              <c:pt idx="7">
                <c:v>58700</c:v>
              </c:pt>
              <c:pt idx="8">
                <c:v>58900</c:v>
              </c:pt>
              <c:pt idx="9">
                <c:v>62600</c:v>
              </c:pt>
              <c:pt idx="10">
                <c:v>62700</c:v>
              </c:pt>
              <c:pt idx="11">
                <c:v>60600</c:v>
              </c:pt>
              <c:pt idx="12">
                <c:v>58400</c:v>
              </c:pt>
              <c:pt idx="13">
                <c:v>60200</c:v>
              </c:pt>
              <c:pt idx="14">
                <c:v>55400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276480"/>
        <c:axId val="208282368"/>
      </c:lineChart>
      <c:catAx>
        <c:axId val="2082727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8274944"/>
        <c:crosses val="autoZero"/>
        <c:auto val="0"/>
        <c:lblAlgn val="ctr"/>
        <c:lblOffset val="100"/>
        <c:tickLblSkip val="3"/>
        <c:tickMarkSkip val="1"/>
        <c:noMultiLvlLbl val="0"/>
      </c:catAx>
      <c:valAx>
        <c:axId val="208274944"/>
        <c:scaling>
          <c:orientation val="minMax"/>
          <c:max val="12000"/>
          <c:min val="70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8272768"/>
        <c:crosses val="autoZero"/>
        <c:crossBetween val="between"/>
      </c:valAx>
      <c:catAx>
        <c:axId val="208276480"/>
        <c:scaling>
          <c:orientation val="minMax"/>
        </c:scaling>
        <c:delete val="1"/>
        <c:axPos val="b"/>
        <c:majorTickMark val="out"/>
        <c:minorTickMark val="none"/>
        <c:tickLblPos val="nextTo"/>
        <c:crossAx val="208282368"/>
        <c:crosses val="autoZero"/>
        <c:auto val="0"/>
        <c:lblAlgn val="ctr"/>
        <c:lblOffset val="100"/>
        <c:noMultiLvlLbl val="0"/>
      </c:catAx>
      <c:valAx>
        <c:axId val="208282368"/>
        <c:scaling>
          <c:orientation val="minMax"/>
          <c:min val="40000"/>
        </c:scaling>
        <c:delete val="0"/>
        <c:axPos val="r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ko-KR"/>
          </a:p>
        </c:txPr>
        <c:crossAx val="208276480"/>
        <c:crosses val="max"/>
        <c:crossBetween val="between"/>
      </c:valAx>
      <c:spPr>
        <a:solidFill>
          <a:srgbClr val="CCFFCC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"/>
          <c:w val="0"/>
          <c:h val="0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 rtl="0"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 altLang="en-US"/>
              <a:t>Corporate Loan
(Won Currency Only)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2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ko-K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굴림"/>
          <a:ea typeface="굴림"/>
          <a:cs typeface="굴림"/>
        </a:defRPr>
      </a:pPr>
      <a:endParaRPr lang="ko-KR"/>
    </a:p>
  </c:txPr>
  <c:printSettings>
    <c:headerFooter alignWithMargins="0"/>
    <c:pageMargins b="1" l="0.75000000000000666" r="0.75000000000000666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://www.woorifg.com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ToC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ToC!A1"/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ToC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hyperlink" Target="#ToC!A1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10" Type="http://schemas.openxmlformats.org/officeDocument/2006/relationships/image" Target="../media/image6.png"/><Relationship Id="rId4" Type="http://schemas.openxmlformats.org/officeDocument/2006/relationships/chart" Target="../charts/chart5.xml"/><Relationship Id="rId9" Type="http://schemas.openxmlformats.org/officeDocument/2006/relationships/hyperlink" Target="#ToC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5" Type="http://schemas.openxmlformats.org/officeDocument/2006/relationships/image" Target="../media/image7.png"/><Relationship Id="rId4" Type="http://schemas.openxmlformats.org/officeDocument/2006/relationships/hyperlink" Target="#ToC!A1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#ToC!A1"/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#ToC!A1"/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png"/><Relationship Id="rId3" Type="http://schemas.openxmlformats.org/officeDocument/2006/relationships/chart" Target="../charts/chart17.xml"/><Relationship Id="rId7" Type="http://schemas.openxmlformats.org/officeDocument/2006/relationships/hyperlink" Target="#ToC!A1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hyperlink" Target="#ToC!A1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hyperlink" Target="#ToC!A1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4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5" Type="http://schemas.openxmlformats.org/officeDocument/2006/relationships/image" Target="../media/image8.png"/><Relationship Id="rId4" Type="http://schemas.openxmlformats.org/officeDocument/2006/relationships/hyperlink" Target="#ToC!A1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image" Target="../media/image6.png"/><Relationship Id="rId4" Type="http://schemas.openxmlformats.org/officeDocument/2006/relationships/hyperlink" Target="#ToC!A1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image" Target="../media/image10.png"/><Relationship Id="rId5" Type="http://schemas.openxmlformats.org/officeDocument/2006/relationships/hyperlink" Target="#ToC!A1"/><Relationship Id="rId4" Type="http://schemas.openxmlformats.org/officeDocument/2006/relationships/chart" Target="../charts/chart32.xml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hyperlink" Target="#ToC!A1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hyperlink" Target="#ToC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142875</xdr:rowOff>
    </xdr:from>
    <xdr:to>
      <xdr:col>14</xdr:col>
      <xdr:colOff>542925</xdr:colOff>
      <xdr:row>40</xdr:row>
      <xdr:rowOff>104776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42875"/>
          <a:ext cx="9810750" cy="64389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514350</xdr:colOff>
      <xdr:row>11</xdr:row>
      <xdr:rowOff>152400</xdr:rowOff>
    </xdr:from>
    <xdr:to>
      <xdr:col>7</xdr:col>
      <xdr:colOff>371475</xdr:colOff>
      <xdr:row>15</xdr:row>
      <xdr:rowOff>142875</xdr:rowOff>
    </xdr:to>
    <xdr:sp macro="" textlink="">
      <xdr:nvSpPr>
        <xdr:cNvPr id="17" name="Text Box 4"/>
        <xdr:cNvSpPr txBox="1">
          <a:spLocks noChangeArrowheads="1"/>
        </xdr:cNvSpPr>
      </xdr:nvSpPr>
      <xdr:spPr bwMode="gray">
        <a:xfrm>
          <a:off x="514350" y="1933575"/>
          <a:ext cx="412432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anchorCtr="0" upright="1"/>
        <a:lstStyle/>
        <a:p>
          <a:pPr algn="l" rtl="1">
            <a:defRPr sz="1000"/>
          </a:pPr>
          <a:r>
            <a:rPr lang="en-US" altLang="ko-KR" sz="4000" b="1" i="0" strike="noStrike" baseline="0">
              <a:solidFill>
                <a:schemeClr val="tx2"/>
              </a:solidFill>
              <a:latin typeface="Arial" pitchFamily="34" charset="0"/>
              <a:ea typeface="sm3태고딕"/>
              <a:cs typeface="Arial" pitchFamily="34" charset="0"/>
            </a:rPr>
            <a:t>2018 1H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32</xdr:row>
      <xdr:rowOff>0</xdr:rowOff>
    </xdr:from>
    <xdr:to>
      <xdr:col>18</xdr:col>
      <xdr:colOff>180975</xdr:colOff>
      <xdr:row>32</xdr:row>
      <xdr:rowOff>0</xdr:rowOff>
    </xdr:to>
    <xdr:sp macro="" textlink="">
      <xdr:nvSpPr>
        <xdr:cNvPr id="62756936" name="Rectangle 1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8200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3" name="Rectangle 2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17</xdr:col>
      <xdr:colOff>0</xdr:colOff>
      <xdr:row>31</xdr:row>
      <xdr:rowOff>0</xdr:rowOff>
    </xdr:from>
    <xdr:to>
      <xdr:col>18</xdr:col>
      <xdr:colOff>180975</xdr:colOff>
      <xdr:row>31</xdr:row>
      <xdr:rowOff>0</xdr:rowOff>
    </xdr:to>
    <xdr:sp macro="" textlink="">
      <xdr:nvSpPr>
        <xdr:cNvPr id="62756938" name="Rectangle 3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6295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5" name="Rectangle 4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17</xdr:col>
      <xdr:colOff>0</xdr:colOff>
      <xdr:row>30</xdr:row>
      <xdr:rowOff>0</xdr:rowOff>
    </xdr:from>
    <xdr:to>
      <xdr:col>18</xdr:col>
      <xdr:colOff>180975</xdr:colOff>
      <xdr:row>30</xdr:row>
      <xdr:rowOff>0</xdr:rowOff>
    </xdr:to>
    <xdr:sp macro="" textlink="">
      <xdr:nvSpPr>
        <xdr:cNvPr id="62756940" name="Rectangle 6">
          <a:hlinkClick xmlns:r="http://schemas.openxmlformats.org/officeDocument/2006/relationships" r:id="rId1"/>
        </xdr:cNvPr>
        <xdr:cNvSpPr>
          <a:spLocks noChangeArrowheads="1"/>
        </xdr:cNvSpPr>
      </xdr:nvSpPr>
      <xdr:spPr bwMode="auto">
        <a:xfrm>
          <a:off x="8439150" y="7439025"/>
          <a:ext cx="4667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0</xdr:colOff>
      <xdr:row>0</xdr:row>
      <xdr:rowOff>123825</xdr:rowOff>
    </xdr:from>
    <xdr:to>
      <xdr:col>18</xdr:col>
      <xdr:colOff>0</xdr:colOff>
      <xdr:row>0</xdr:row>
      <xdr:rowOff>304800</xdr:rowOff>
    </xdr:to>
    <xdr:sp macro="" textlink="">
      <xdr:nvSpPr>
        <xdr:cNvPr id="8" name="Rectangle 7"/>
        <xdr:cNvSpPr>
          <a:spLocks noChangeArrowheads="1"/>
        </xdr:cNvSpPr>
      </xdr:nvSpPr>
      <xdr:spPr bwMode="auto">
        <a:xfrm>
          <a:off x="8277225" y="123825"/>
          <a:ext cx="0" cy="180975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Times New Roman"/>
              <a:cs typeface="Times New Roman"/>
            </a:rPr>
            <a:t>1</a:t>
          </a:r>
        </a:p>
      </xdr:txBody>
    </xdr:sp>
    <xdr:clientData/>
  </xdr:twoCellAnchor>
  <xdr:twoCellAnchor>
    <xdr:from>
      <xdr:col>1</xdr:col>
      <xdr:colOff>121444</xdr:colOff>
      <xdr:row>24</xdr:row>
      <xdr:rowOff>79373</xdr:rowOff>
    </xdr:from>
    <xdr:to>
      <xdr:col>22</xdr:col>
      <xdr:colOff>207169</xdr:colOff>
      <xdr:row>28</xdr:row>
      <xdr:rowOff>158748</xdr:rowOff>
    </xdr:to>
    <xdr:sp macro="" textlink="">
      <xdr:nvSpPr>
        <xdr:cNvPr id="12" name="Text Box 5"/>
        <xdr:cNvSpPr txBox="1">
          <a:spLocks noChangeArrowheads="1"/>
        </xdr:cNvSpPr>
      </xdr:nvSpPr>
      <xdr:spPr bwMode="auto">
        <a:xfrm>
          <a:off x="1232694" y="6037790"/>
          <a:ext cx="9769475" cy="1201208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lnSpc>
              <a:spcPts val="900"/>
            </a:lnSpc>
            <a:defRPr sz="1000"/>
          </a:pPr>
          <a:endParaRPr lang="en-US" altLang="ko-KR" sz="900" b="1" i="0" u="sng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900"/>
            </a:lnSpc>
            <a:defRPr sz="1000"/>
          </a:pPr>
          <a:r>
            <a:rPr lang="en-US" altLang="ko-KR" sz="1000" b="1" i="0" u="sng" strike="noStrike">
              <a:solidFill>
                <a:srgbClr val="000000"/>
              </a:solidFill>
              <a:latin typeface="Times New Roman"/>
              <a:cs typeface="Times New Roman"/>
            </a:rPr>
            <a:t>Disclaimer</a:t>
          </a:r>
        </a:p>
        <a:p>
          <a:pPr algn="l" rtl="1">
            <a:lnSpc>
              <a:spcPts val="900"/>
            </a:lnSpc>
            <a:defRPr sz="1000"/>
          </a:pPr>
          <a:endParaRPr lang="en-US" altLang="ko-KR" sz="900" b="1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1700"/>
            </a:lnSpc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Times New Roman"/>
              <a:cs typeface="Times New Roman"/>
            </a:rPr>
            <a:t>  </a:t>
          </a:r>
          <a:r>
            <a:rPr lang="ko-KR" altLang="en-US" sz="1000" b="0" i="1">
              <a:latin typeface="+mn-lt"/>
              <a:ea typeface="+mn-ea"/>
              <a:cs typeface="+mn-cs"/>
            </a:rPr>
            <a:t>본 자료에 포함된 수치 및 내용은 회계감사가 완료되지 않은 잠정예비자료로서 여러분의 편의를 위해 작성되었습니다</a:t>
          </a:r>
          <a:r>
            <a:rPr lang="en-US" sz="1000" b="0" i="1">
              <a:latin typeface="+mn-lt"/>
              <a:ea typeface="+mn-ea"/>
              <a:cs typeface="+mn-cs"/>
            </a:rPr>
            <a:t>. </a:t>
          </a:r>
          <a:r>
            <a:rPr lang="ko-KR" altLang="en-US" sz="1000" b="0" i="1">
              <a:latin typeface="+mn-lt"/>
              <a:ea typeface="+mn-ea"/>
              <a:cs typeface="+mn-cs"/>
            </a:rPr>
            <a:t>본 자료에 포함된 미래 성과나 정보는 예측이나 </a:t>
          </a:r>
          <a:endParaRPr lang="en-US" altLang="ko-KR" sz="1000" b="0" i="1">
            <a:latin typeface="+mn-lt"/>
            <a:ea typeface="+mn-ea"/>
            <a:cs typeface="+mn-cs"/>
          </a:endParaRPr>
        </a:p>
        <a:p>
          <a:pPr algn="l" rtl="1">
            <a:lnSpc>
              <a:spcPts val="1700"/>
            </a:lnSpc>
            <a:defRPr sz="1000"/>
          </a:pPr>
          <a:r>
            <a:rPr lang="en-US" altLang="ko-KR" sz="1000" b="0" i="1">
              <a:latin typeface="+mn-lt"/>
              <a:ea typeface="+mn-ea"/>
              <a:cs typeface="+mn-cs"/>
            </a:rPr>
            <a:t>  </a:t>
          </a:r>
          <a:r>
            <a:rPr lang="ko-KR" altLang="en-US" sz="1000" b="0" i="1">
              <a:latin typeface="+mn-lt"/>
              <a:ea typeface="+mn-ea"/>
              <a:cs typeface="+mn-cs"/>
            </a:rPr>
            <a:t>전망일 뿐으로 실제 결과와 다를 수 있습니다</a:t>
          </a:r>
          <a:r>
            <a:rPr lang="en-US" altLang="ko-KR" sz="1000" b="0" i="1">
              <a:latin typeface="+mn-lt"/>
              <a:ea typeface="+mn-ea"/>
              <a:cs typeface="+mn-cs"/>
            </a:rPr>
            <a:t>. </a:t>
          </a:r>
          <a:r>
            <a:rPr lang="ko-KR" altLang="en-US" sz="1000" b="0" i="1">
              <a:latin typeface="+mn-lt"/>
              <a:ea typeface="+mn-ea"/>
              <a:cs typeface="+mn-cs"/>
            </a:rPr>
            <a:t>그러므로 최종적으로 회계감사를 마친 자료와는 중대한 차이가 있을 수 있고  별도 공지 없이 추후 달라질 수 있음을 양지</a:t>
          </a:r>
          <a:endParaRPr lang="en-US" altLang="ko-KR" sz="1000" b="0" i="1">
            <a:latin typeface="+mn-lt"/>
            <a:ea typeface="+mn-ea"/>
            <a:cs typeface="+mn-cs"/>
          </a:endParaRPr>
        </a:p>
        <a:p>
          <a:pPr algn="l" rtl="1">
            <a:lnSpc>
              <a:spcPts val="1700"/>
            </a:lnSpc>
            <a:defRPr sz="1000"/>
          </a:pPr>
          <a:r>
            <a:rPr lang="en-US" altLang="ko-KR" sz="1000" b="0" i="1">
              <a:latin typeface="+mn-lt"/>
              <a:ea typeface="+mn-ea"/>
              <a:cs typeface="+mn-cs"/>
            </a:rPr>
            <a:t>  </a:t>
          </a:r>
          <a:r>
            <a:rPr lang="ko-KR" altLang="en-US" sz="1000" b="0" i="1">
              <a:latin typeface="+mn-lt"/>
              <a:ea typeface="+mn-ea"/>
              <a:cs typeface="+mn-cs"/>
            </a:rPr>
            <a:t>하시기  바랍니다</a:t>
          </a:r>
          <a:r>
            <a:rPr lang="en-US" sz="1000" b="0" i="1">
              <a:latin typeface="+mn-lt"/>
              <a:ea typeface="+mn-ea"/>
              <a:cs typeface="+mn-cs"/>
            </a:rPr>
            <a:t>. </a:t>
          </a:r>
          <a:r>
            <a:rPr lang="ko-KR" altLang="en-US" sz="1000" b="0" i="1">
              <a:latin typeface="+mn-lt"/>
              <a:ea typeface="+mn-ea"/>
              <a:cs typeface="+mn-cs"/>
            </a:rPr>
            <a:t>또한 이 정보의 제공으로 인해 발생되는 어떠한 손실에도 회사는 책임이 없음을 알려드립니다</a:t>
          </a:r>
          <a:r>
            <a:rPr lang="en-US" sz="1000" b="0" i="1">
              <a:latin typeface="+mn-lt"/>
              <a:ea typeface="+mn-ea"/>
              <a:cs typeface="+mn-cs"/>
            </a:rPr>
            <a:t>. </a:t>
          </a:r>
          <a:r>
            <a:rPr lang="en-US" altLang="ko-KR" sz="900" b="0" i="0" strike="noStrike">
              <a:solidFill>
                <a:srgbClr val="FF0000"/>
              </a:solidFill>
              <a:latin typeface="Times New Roman"/>
              <a:cs typeface="Times New Roman"/>
            </a:rPr>
            <a:t>   </a:t>
          </a: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600"/>
            </a:lnSpc>
            <a:defRPr sz="1000"/>
          </a:pP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lnSpc>
              <a:spcPts val="500"/>
            </a:lnSpc>
            <a:defRPr sz="1000"/>
          </a:pPr>
          <a:endParaRPr lang="en-US" altLang="ko-KR" sz="9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0</xdr:col>
      <xdr:colOff>114300</xdr:colOff>
      <xdr:row>25</xdr:row>
      <xdr:rowOff>257175</xdr:rowOff>
    </xdr:from>
    <xdr:to>
      <xdr:col>0</xdr:col>
      <xdr:colOff>1019175</xdr:colOff>
      <xdr:row>28</xdr:row>
      <xdr:rowOff>219075</xdr:rowOff>
    </xdr:to>
    <xdr:pic>
      <xdr:nvPicPr>
        <xdr:cNvPr id="62756943" name="그림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6457950"/>
          <a:ext cx="9048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104775</xdr:rowOff>
    </xdr:from>
    <xdr:to>
      <xdr:col>0</xdr:col>
      <xdr:colOff>1466850</xdr:colOff>
      <xdr:row>0</xdr:row>
      <xdr:rowOff>342900</xdr:rowOff>
    </xdr:to>
    <xdr:pic>
      <xdr:nvPicPr>
        <xdr:cNvPr id="62757897" name="그림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0477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</xdr:col>
      <xdr:colOff>0</xdr:colOff>
      <xdr:row>0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47625</xdr:colOff>
      <xdr:row>0</xdr:row>
      <xdr:rowOff>104775</xdr:rowOff>
    </xdr:from>
    <xdr:to>
      <xdr:col>0</xdr:col>
      <xdr:colOff>1485900</xdr:colOff>
      <xdr:row>0</xdr:row>
      <xdr:rowOff>342900</xdr:rowOff>
    </xdr:to>
    <xdr:pic>
      <xdr:nvPicPr>
        <xdr:cNvPr id="3" name="그림 4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0477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0.20677</cdr:x>
      <cdr:y>0.2035</cdr:y>
    </cdr:from>
    <cdr:to>
      <cdr:x>0.47846</cdr:x>
      <cdr:y>0.35708</cdr:y>
    </cdr:to>
    <cdr:sp macro="" textlink="">
      <cdr:nvSpPr>
        <cdr:cNvPr id="14202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4823" y="152429"/>
          <a:ext cx="199270" cy="1126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0.56004</cdr:x>
      <cdr:y>0.2035</cdr:y>
    </cdr:from>
    <cdr:to>
      <cdr:x>0.83761</cdr:x>
      <cdr:y>0.35708</cdr:y>
    </cdr:to>
    <cdr:sp macro="" textlink="">
      <cdr:nvSpPr>
        <cdr:cNvPr id="14202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922" y="152429"/>
          <a:ext cx="203577" cy="1126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171450</xdr:rowOff>
    </xdr:from>
    <xdr:to>
      <xdr:col>0</xdr:col>
      <xdr:colOff>1228725</xdr:colOff>
      <xdr:row>0</xdr:row>
      <xdr:rowOff>371475</xdr:rowOff>
    </xdr:to>
    <xdr:pic>
      <xdr:nvPicPr>
        <xdr:cNvPr id="2" name="그림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71450"/>
          <a:ext cx="11906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114300</xdr:rowOff>
    </xdr:from>
    <xdr:to>
      <xdr:col>1</xdr:col>
      <xdr:colOff>0</xdr:colOff>
      <xdr:row>0</xdr:row>
      <xdr:rowOff>314325</xdr:rowOff>
    </xdr:to>
    <xdr:pic>
      <xdr:nvPicPr>
        <xdr:cNvPr id="2" name="그림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300"/>
          <a:ext cx="11906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1</xdr:row>
      <xdr:rowOff>133350</xdr:rowOff>
    </xdr:from>
    <xdr:to>
      <xdr:col>16</xdr:col>
      <xdr:colOff>0</xdr:colOff>
      <xdr:row>1</xdr:row>
      <xdr:rowOff>133350</xdr:rowOff>
    </xdr:to>
    <xdr:graphicFrame macro="">
      <xdr:nvGraphicFramePr>
        <xdr:cNvPr id="62762065" name="Chart 1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66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381000</xdr:colOff>
      <xdr:row>1</xdr:row>
      <xdr:rowOff>133350</xdr:rowOff>
    </xdr:from>
    <xdr:to>
      <xdr:col>16</xdr:col>
      <xdr:colOff>0</xdr:colOff>
      <xdr:row>1</xdr:row>
      <xdr:rowOff>133350</xdr:rowOff>
    </xdr:to>
    <xdr:graphicFrame macro="">
      <xdr:nvGraphicFramePr>
        <xdr:cNvPr id="62762067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68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0</xdr:col>
      <xdr:colOff>1228725</xdr:colOff>
      <xdr:row>0</xdr:row>
      <xdr:rowOff>0</xdr:rowOff>
    </xdr:to>
    <xdr:graphicFrame macro="">
      <xdr:nvGraphicFramePr>
        <xdr:cNvPr id="6276206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1</xdr:row>
      <xdr:rowOff>57150</xdr:rowOff>
    </xdr:from>
    <xdr:to>
      <xdr:col>1</xdr:col>
      <xdr:colOff>247650</xdr:colOff>
      <xdr:row>1</xdr:row>
      <xdr:rowOff>57150</xdr:rowOff>
    </xdr:to>
    <xdr:graphicFrame macro="">
      <xdr:nvGraphicFramePr>
        <xdr:cNvPr id="62762070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71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209550</xdr:colOff>
      <xdr:row>24</xdr:row>
      <xdr:rowOff>66675</xdr:rowOff>
    </xdr:from>
    <xdr:to>
      <xdr:col>3</xdr:col>
      <xdr:colOff>0</xdr:colOff>
      <xdr:row>24</xdr:row>
      <xdr:rowOff>66675</xdr:rowOff>
    </xdr:to>
    <xdr:graphicFrame macro="">
      <xdr:nvGraphicFramePr>
        <xdr:cNvPr id="62762072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62073" name="그림 10">
          <a:hlinkClick xmlns:r="http://schemas.openxmlformats.org/officeDocument/2006/relationships" r:id="rId9"/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209550</xdr:colOff>
      <xdr:row>0</xdr:row>
      <xdr:rowOff>0</xdr:rowOff>
    </xdr:to>
    <xdr:graphicFrame macro="">
      <xdr:nvGraphicFramePr>
        <xdr:cNvPr id="6277123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123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71238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161925</xdr:rowOff>
    </xdr:from>
    <xdr:to>
      <xdr:col>0</xdr:col>
      <xdr:colOff>1343025</xdr:colOff>
      <xdr:row>0</xdr:row>
      <xdr:rowOff>381000</xdr:rowOff>
    </xdr:to>
    <xdr:pic>
      <xdr:nvPicPr>
        <xdr:cNvPr id="62771239" name="그림 5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61925"/>
          <a:ext cx="130492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0.20058</cdr:x>
      <cdr:y>0.24614</cdr:y>
    </cdr:from>
    <cdr:to>
      <cdr:x>0.52102</cdr:x>
      <cdr:y>0.44496</cdr:y>
    </cdr:to>
    <cdr:sp macro="" textlink="">
      <cdr:nvSpPr>
        <cdr:cNvPr id="3276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4837" y="183700"/>
          <a:ext cx="546868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0.56089</cdr:x>
      <cdr:y>0.24614</cdr:y>
    </cdr:from>
    <cdr:to>
      <cdr:x>0.86597</cdr:x>
      <cdr:y>0.44496</cdr:y>
    </cdr:to>
    <cdr:sp macro="" textlink="">
      <cdr:nvSpPr>
        <cdr:cNvPr id="3276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59314" y="183700"/>
          <a:ext cx="512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32870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32870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32870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32870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531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75315" name="그림 3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7736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114300</xdr:rowOff>
    </xdr:from>
    <xdr:to>
      <xdr:col>0</xdr:col>
      <xdr:colOff>1238250</xdr:colOff>
      <xdr:row>0</xdr:row>
      <xdr:rowOff>314325</xdr:rowOff>
    </xdr:to>
    <xdr:pic>
      <xdr:nvPicPr>
        <xdr:cNvPr id="62777363" name="그림 3">
          <a:hlinkClick xmlns:r="http://schemas.openxmlformats.org/officeDocument/2006/relationships" r:id="rId2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1</xdr:row>
      <xdr:rowOff>0</xdr:rowOff>
    </xdr:from>
    <xdr:to>
      <xdr:col>21</xdr:col>
      <xdr:colOff>0</xdr:colOff>
      <xdr:row>1</xdr:row>
      <xdr:rowOff>0</xdr:rowOff>
    </xdr:to>
    <xdr:graphicFrame macro="">
      <xdr:nvGraphicFramePr>
        <xdr:cNvPr id="62779455" name="Chart 1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26</xdr:row>
      <xdr:rowOff>0</xdr:rowOff>
    </xdr:from>
    <xdr:to>
      <xdr:col>8</xdr:col>
      <xdr:colOff>0</xdr:colOff>
      <xdr:row>26</xdr:row>
      <xdr:rowOff>0</xdr:rowOff>
    </xdr:to>
    <xdr:graphicFrame macro="">
      <xdr:nvGraphicFramePr>
        <xdr:cNvPr id="62779456" name="Chart 2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381000</xdr:colOff>
      <xdr:row>1</xdr:row>
      <xdr:rowOff>0</xdr:rowOff>
    </xdr:from>
    <xdr:to>
      <xdr:col>21</xdr:col>
      <xdr:colOff>0</xdr:colOff>
      <xdr:row>1</xdr:row>
      <xdr:rowOff>0</xdr:rowOff>
    </xdr:to>
    <xdr:graphicFrame macro="">
      <xdr:nvGraphicFramePr>
        <xdr:cNvPr id="62779457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209550</xdr:colOff>
      <xdr:row>26</xdr:row>
      <xdr:rowOff>0</xdr:rowOff>
    </xdr:from>
    <xdr:to>
      <xdr:col>8</xdr:col>
      <xdr:colOff>0</xdr:colOff>
      <xdr:row>26</xdr:row>
      <xdr:rowOff>0</xdr:rowOff>
    </xdr:to>
    <xdr:graphicFrame macro="">
      <xdr:nvGraphicFramePr>
        <xdr:cNvPr id="62779458" name="Chart 10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5</xdr:col>
      <xdr:colOff>66675</xdr:colOff>
      <xdr:row>0</xdr:row>
      <xdr:rowOff>0</xdr:rowOff>
    </xdr:to>
    <xdr:graphicFrame macro="">
      <xdr:nvGraphicFramePr>
        <xdr:cNvPr id="6277945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5</xdr:col>
      <xdr:colOff>371475</xdr:colOff>
      <xdr:row>0</xdr:row>
      <xdr:rowOff>304800</xdr:rowOff>
    </xdr:to>
    <xdr:graphicFrame macro="">
      <xdr:nvGraphicFramePr>
        <xdr:cNvPr id="62779460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38100</xdr:colOff>
      <xdr:row>0</xdr:row>
      <xdr:rowOff>104775</xdr:rowOff>
    </xdr:from>
    <xdr:to>
      <xdr:col>0</xdr:col>
      <xdr:colOff>1238250</xdr:colOff>
      <xdr:row>0</xdr:row>
      <xdr:rowOff>304800</xdr:rowOff>
    </xdr:to>
    <xdr:pic>
      <xdr:nvPicPr>
        <xdr:cNvPr id="62779461" name="그림 8">
          <a:hlinkClick xmlns:r="http://schemas.openxmlformats.org/officeDocument/2006/relationships" r:id="rId7"/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0</xdr:col>
      <xdr:colOff>1228725</xdr:colOff>
      <xdr:row>0</xdr:row>
      <xdr:rowOff>314325</xdr:rowOff>
    </xdr:to>
    <xdr:pic>
      <xdr:nvPicPr>
        <xdr:cNvPr id="4916061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114300</xdr:rowOff>
    </xdr:from>
    <xdr:to>
      <xdr:col>0</xdr:col>
      <xdr:colOff>1219200</xdr:colOff>
      <xdr:row>0</xdr:row>
      <xdr:rowOff>314325</xdr:rowOff>
    </xdr:to>
    <xdr:pic>
      <xdr:nvPicPr>
        <xdr:cNvPr id="62786569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114300</xdr:rowOff>
    </xdr:from>
    <xdr:to>
      <xdr:col>0</xdr:col>
      <xdr:colOff>1295400</xdr:colOff>
      <xdr:row>0</xdr:row>
      <xdr:rowOff>314325</xdr:rowOff>
    </xdr:to>
    <xdr:pic>
      <xdr:nvPicPr>
        <xdr:cNvPr id="6278759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4300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8863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88636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85725</xdr:colOff>
      <xdr:row>0</xdr:row>
      <xdr:rowOff>161925</xdr:rowOff>
    </xdr:from>
    <xdr:to>
      <xdr:col>0</xdr:col>
      <xdr:colOff>1524000</xdr:colOff>
      <xdr:row>0</xdr:row>
      <xdr:rowOff>400050</xdr:rowOff>
    </xdr:to>
    <xdr:pic>
      <xdr:nvPicPr>
        <xdr:cNvPr id="62788637" name="그림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14382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0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019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0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019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4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2" name="Rectangle 5"/>
        <xdr:cNvSpPr>
          <a:spLocks noChangeArrowheads="1"/>
        </xdr:cNvSpPr>
      </xdr:nvSpPr>
      <xdr:spPr bwMode="auto">
        <a:xfrm>
          <a:off x="11858625" y="4533900"/>
          <a:ext cx="0" cy="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21</a:t>
          </a:r>
        </a:p>
      </xdr:txBody>
    </xdr: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3" name="Rectangle 24"/>
        <xdr:cNvSpPr>
          <a:spLocks noChangeArrowheads="1"/>
        </xdr:cNvSpPr>
      </xdr:nvSpPr>
      <xdr:spPr bwMode="auto">
        <a:xfrm>
          <a:off x="11858625" y="4533900"/>
          <a:ext cx="0" cy="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ko-KR" sz="1400" b="1" i="0" strike="noStrike">
              <a:solidFill>
                <a:srgbClr val="000000"/>
              </a:solidFill>
              <a:latin typeface="Times New Roman"/>
              <a:cs typeface="Times New Roman"/>
            </a:rPr>
            <a:t>21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209550</xdr:colOff>
      <xdr:row>0</xdr:row>
      <xdr:rowOff>0</xdr:rowOff>
    </xdr:to>
    <xdr:graphicFrame macro="">
      <xdr:nvGraphicFramePr>
        <xdr:cNvPr id="6279173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9173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0</xdr:row>
      <xdr:rowOff>304800</xdr:rowOff>
    </xdr:from>
    <xdr:to>
      <xdr:col>0</xdr:col>
      <xdr:colOff>304800</xdr:colOff>
      <xdr:row>0</xdr:row>
      <xdr:rowOff>304800</xdr:rowOff>
    </xdr:to>
    <xdr:graphicFrame macro="">
      <xdr:nvGraphicFramePr>
        <xdr:cNvPr id="62791738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85725</xdr:colOff>
      <xdr:row>0</xdr:row>
      <xdr:rowOff>161925</xdr:rowOff>
    </xdr:from>
    <xdr:to>
      <xdr:col>0</xdr:col>
      <xdr:colOff>1285875</xdr:colOff>
      <xdr:row>0</xdr:row>
      <xdr:rowOff>352425</xdr:rowOff>
    </xdr:to>
    <xdr:pic>
      <xdr:nvPicPr>
        <xdr:cNvPr id="62791739" name="그림 7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120015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0.19437</cdr:x>
      <cdr:y>0.24614</cdr:y>
    </cdr:from>
    <cdr:to>
      <cdr:x>0.50543</cdr:x>
      <cdr:y>0.44496</cdr:y>
    </cdr:to>
    <cdr:sp macro="" textlink="">
      <cdr:nvSpPr>
        <cdr:cNvPr id="2938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279" y="183700"/>
          <a:ext cx="53627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0.57652</cdr:x>
      <cdr:y>0.24614</cdr:y>
    </cdr:from>
    <cdr:to>
      <cdr:x>0.87011</cdr:x>
      <cdr:y>0.44496</cdr:y>
    </cdr:to>
    <cdr:sp macro="" textlink="">
      <cdr:nvSpPr>
        <cdr:cNvPr id="2938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97118" y="183700"/>
          <a:ext cx="506142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5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2949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2949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2949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2949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1076325</xdr:colOff>
      <xdr:row>0</xdr:row>
      <xdr:rowOff>0</xdr:rowOff>
    </xdr:to>
    <xdr:graphicFrame macro="">
      <xdr:nvGraphicFramePr>
        <xdr:cNvPr id="6279581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0</xdr:col>
      <xdr:colOff>152400</xdr:colOff>
      <xdr:row>0</xdr:row>
      <xdr:rowOff>152400</xdr:rowOff>
    </xdr:to>
    <xdr:graphicFrame macro="">
      <xdr:nvGraphicFramePr>
        <xdr:cNvPr id="6279581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304800</xdr:colOff>
      <xdr:row>1</xdr:row>
      <xdr:rowOff>57150</xdr:rowOff>
    </xdr:from>
    <xdr:to>
      <xdr:col>0</xdr:col>
      <xdr:colOff>304800</xdr:colOff>
      <xdr:row>1</xdr:row>
      <xdr:rowOff>57150</xdr:rowOff>
    </xdr:to>
    <xdr:graphicFrame macro="">
      <xdr:nvGraphicFramePr>
        <xdr:cNvPr id="6279581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66675</xdr:colOff>
      <xdr:row>0</xdr:row>
      <xdr:rowOff>200025</xdr:rowOff>
    </xdr:from>
    <xdr:to>
      <xdr:col>0</xdr:col>
      <xdr:colOff>1266825</xdr:colOff>
      <xdr:row>0</xdr:row>
      <xdr:rowOff>400050</xdr:rowOff>
    </xdr:to>
    <xdr:pic>
      <xdr:nvPicPr>
        <xdr:cNvPr id="62795815" name="그림 5">
          <a:hlinkClick xmlns:r="http://schemas.openxmlformats.org/officeDocument/2006/relationships" r:id="rId4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200025"/>
          <a:ext cx="120015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0.22953</cdr:x>
      <cdr:y>0.20307</cdr:y>
    </cdr:from>
    <cdr:to>
      <cdr:x>0.57646</cdr:x>
      <cdr:y>0.35491</cdr:y>
    </cdr:to>
    <cdr:sp macro="" textlink="">
      <cdr:nvSpPr>
        <cdr:cNvPr id="52428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4616" y="152110"/>
          <a:ext cx="380143" cy="1113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00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0.63597</cdr:x>
      <cdr:y>0.20307</cdr:y>
    </cdr:from>
    <cdr:to>
      <cdr:x>0.87065</cdr:x>
      <cdr:y>0.35491</cdr:y>
    </cdr:to>
    <cdr:sp macro="" textlink="">
      <cdr:nvSpPr>
        <cdr:cNvPr id="52429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0138" y="152110"/>
          <a:ext cx="253099" cy="11136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200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53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53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0.20394</cdr:x>
      <cdr:y>0.20242</cdr:y>
    </cdr:from>
    <cdr:to>
      <cdr:x>0.47042</cdr:x>
      <cdr:y>0.35491</cdr:y>
    </cdr:to>
    <cdr:sp macro="" textlink="">
      <cdr:nvSpPr>
        <cdr:cNvPr id="52531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748" y="151632"/>
          <a:ext cx="195442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Point</a:t>
          </a:r>
        </a:p>
      </cdr:txBody>
    </cdr:sp>
  </cdr:relSizeAnchor>
  <cdr:relSizeAnchor xmlns:cdr="http://schemas.openxmlformats.org/drawingml/2006/chartDrawing">
    <cdr:from>
      <cdr:x>0.55786</cdr:x>
      <cdr:y>0.20242</cdr:y>
    </cdr:from>
    <cdr:to>
      <cdr:x>0.83718</cdr:x>
      <cdr:y>0.35491</cdr:y>
    </cdr:to>
    <cdr:sp macro="" textlink="">
      <cdr:nvSpPr>
        <cdr:cNvPr id="52531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2326" y="151632"/>
          <a:ext cx="204854" cy="11184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18288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altLang="ko-KR" sz="125" b="0" i="0" strike="noStrike">
              <a:solidFill>
                <a:srgbClr val="000000"/>
              </a:solidFill>
              <a:latin typeface="Arial"/>
              <a:cs typeface="Arial"/>
            </a:rPr>
            <a:t>Wbn</a:t>
          </a:r>
        </a:p>
      </cdr:txBody>
    </cdr:sp>
  </cdr:relSizeAnchor>
</c:userShapes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0</xdr:col>
      <xdr:colOff>1152525</xdr:colOff>
      <xdr:row>0</xdr:row>
      <xdr:rowOff>342900</xdr:rowOff>
    </xdr:to>
    <xdr:pic>
      <xdr:nvPicPr>
        <xdr:cNvPr id="62799881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400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graphicFrame macro="">
      <xdr:nvGraphicFramePr>
        <xdr:cNvPr id="62800941" name="Chart 8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209550</xdr:colOff>
      <xdr:row>25</xdr:row>
      <xdr:rowOff>0</xdr:rowOff>
    </xdr:from>
    <xdr:to>
      <xdr:col>3</xdr:col>
      <xdr:colOff>838200</xdr:colOff>
      <xdr:row>25</xdr:row>
      <xdr:rowOff>0</xdr:rowOff>
    </xdr:to>
    <xdr:graphicFrame macro="">
      <xdr:nvGraphicFramePr>
        <xdr:cNvPr id="62800942" name="Chart 9" hidden="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209550</xdr:colOff>
      <xdr:row>25</xdr:row>
      <xdr:rowOff>0</xdr:rowOff>
    </xdr:from>
    <xdr:to>
      <xdr:col>3</xdr:col>
      <xdr:colOff>838200</xdr:colOff>
      <xdr:row>25</xdr:row>
      <xdr:rowOff>0</xdr:rowOff>
    </xdr:to>
    <xdr:graphicFrame macro="">
      <xdr:nvGraphicFramePr>
        <xdr:cNvPr id="62800943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152400</xdr:colOff>
      <xdr:row>0</xdr:row>
      <xdr:rowOff>152400</xdr:rowOff>
    </xdr:from>
    <xdr:to>
      <xdr:col>2</xdr:col>
      <xdr:colOff>523875</xdr:colOff>
      <xdr:row>0</xdr:row>
      <xdr:rowOff>152400</xdr:rowOff>
    </xdr:to>
    <xdr:graphicFrame macro="">
      <xdr:nvGraphicFramePr>
        <xdr:cNvPr id="62800944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0</xdr:colOff>
      <xdr:row>0</xdr:row>
      <xdr:rowOff>152400</xdr:rowOff>
    </xdr:from>
    <xdr:to>
      <xdr:col>0</xdr:col>
      <xdr:colOff>1104900</xdr:colOff>
      <xdr:row>0</xdr:row>
      <xdr:rowOff>333375</xdr:rowOff>
    </xdr:to>
    <xdr:pic>
      <xdr:nvPicPr>
        <xdr:cNvPr id="62800945" name="그림 6">
          <a:hlinkClick xmlns:r="http://schemas.openxmlformats.org/officeDocument/2006/relationships" r:id="rId5"/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400"/>
          <a:ext cx="11049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123825</xdr:rowOff>
    </xdr:from>
    <xdr:to>
      <xdr:col>1</xdr:col>
      <xdr:colOff>0</xdr:colOff>
      <xdr:row>0</xdr:row>
      <xdr:rowOff>333375</xdr:rowOff>
    </xdr:to>
    <xdr:pic>
      <xdr:nvPicPr>
        <xdr:cNvPr id="62806025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825"/>
          <a:ext cx="124777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0</xdr:col>
      <xdr:colOff>1209675</xdr:colOff>
      <xdr:row>0</xdr:row>
      <xdr:rowOff>323850</xdr:rowOff>
    </xdr:to>
    <xdr:pic>
      <xdr:nvPicPr>
        <xdr:cNvPr id="62807049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33350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142875</xdr:rowOff>
    </xdr:from>
    <xdr:to>
      <xdr:col>0</xdr:col>
      <xdr:colOff>1200150</xdr:colOff>
      <xdr:row>0</xdr:row>
      <xdr:rowOff>333375</xdr:rowOff>
    </xdr:to>
    <xdr:pic>
      <xdr:nvPicPr>
        <xdr:cNvPr id="62808073" name="그림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42875"/>
          <a:ext cx="1152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4:O48"/>
  <sheetViews>
    <sheetView showGridLines="0" tabSelected="1" view="pageBreakPreview" zoomScaleNormal="100" zoomScaleSheetLayoutView="100" workbookViewId="0">
      <selection activeCell="P48" sqref="P48"/>
    </sheetView>
  </sheetViews>
  <sheetFormatPr defaultRowHeight="12.75"/>
  <cols>
    <col min="1" max="13" width="9.140625" style="1"/>
    <col min="14" max="14" width="21.42578125" style="1" customWidth="1"/>
    <col min="15" max="15" width="8.7109375" style="1" customWidth="1"/>
    <col min="16" max="16" width="10.7109375" style="1" bestFit="1" customWidth="1"/>
    <col min="17" max="17" width="11.85546875" style="1" customWidth="1"/>
    <col min="18" max="16384" width="9.140625" style="1"/>
  </cols>
  <sheetData>
    <row r="44" spans="1:15" ht="30.75" customHeight="1"/>
    <row r="48" spans="1:15">
      <c r="A48" s="1536"/>
      <c r="B48" s="1536"/>
      <c r="C48" s="1536"/>
      <c r="D48" s="1536"/>
      <c r="E48" s="1536"/>
      <c r="F48" s="1536"/>
      <c r="G48" s="1536"/>
      <c r="H48" s="1536"/>
      <c r="I48" s="1536"/>
      <c r="J48" s="1536"/>
      <c r="K48" s="1536"/>
      <c r="L48" s="1536"/>
      <c r="M48" s="1536"/>
      <c r="N48" s="1536"/>
      <c r="O48" s="1536"/>
    </row>
  </sheetData>
  <mergeCells count="1">
    <mergeCell ref="A48:O48"/>
  </mergeCells>
  <phoneticPr fontId="7" type="noConversion"/>
  <printOptions horizontalCentered="1" verticalCentered="1"/>
  <pageMargins left="0.23622047244094491" right="0.23622047244094491" top="0.19685039370078741" bottom="0.19685039370078741" header="0.15748031496062992" footer="0.15748031496062992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"/>
  <sheetViews>
    <sheetView showGridLines="0" view="pageBreakPreview" zoomScale="90" zoomScaleNormal="100" zoomScaleSheetLayoutView="90" workbookViewId="0">
      <selection activeCell="A3" sqref="A3"/>
    </sheetView>
  </sheetViews>
  <sheetFormatPr defaultRowHeight="15"/>
  <cols>
    <col min="1" max="1" width="16.7109375" style="426" customWidth="1"/>
    <col min="2" max="2" width="1.85546875" style="426" customWidth="1"/>
    <col min="3" max="3" width="2.28515625" style="426" customWidth="1"/>
    <col min="4" max="4" width="3" style="4" customWidth="1"/>
    <col min="5" max="5" width="24.7109375" style="4" customWidth="1"/>
    <col min="6" max="6" width="0.5703125" style="28" customWidth="1"/>
    <col min="7" max="7" width="4.7109375" style="28" customWidth="1"/>
    <col min="8" max="8" width="3" style="4" customWidth="1"/>
    <col min="9" max="9" width="2.28515625" style="4" customWidth="1"/>
    <col min="10" max="10" width="3" style="4" customWidth="1"/>
    <col min="11" max="11" width="24.7109375" style="4" customWidth="1"/>
    <col min="12" max="12" width="3.85546875" style="11" customWidth="1"/>
    <col min="13" max="13" width="1.42578125" style="11" customWidth="1"/>
    <col min="14" max="14" width="3" style="24" customWidth="1"/>
    <col min="15" max="15" width="2.28515625" style="24" customWidth="1"/>
    <col min="16" max="16" width="3" style="24" customWidth="1"/>
    <col min="17" max="17" width="26.140625" style="24" customWidth="1"/>
    <col min="18" max="18" width="4.28515625" style="11" customWidth="1"/>
    <col min="19" max="19" width="3" style="4" customWidth="1"/>
    <col min="20" max="20" width="2.28515625" style="4" customWidth="1"/>
    <col min="21" max="21" width="3" style="4" customWidth="1"/>
    <col min="22" max="22" width="22.7109375" style="4" customWidth="1"/>
    <col min="23" max="23" width="4.28515625" style="11" customWidth="1"/>
    <col min="24" max="24" width="2.28515625" style="4" customWidth="1"/>
    <col min="25" max="16384" width="9.140625" style="4"/>
  </cols>
  <sheetData>
    <row r="1" spans="1:24" s="424" customFormat="1" ht="38.25" customHeight="1">
      <c r="A1" s="720"/>
      <c r="B1" s="417"/>
      <c r="C1" s="417"/>
      <c r="D1" s="418" t="s">
        <v>17</v>
      </c>
      <c r="E1" s="419"/>
      <c r="F1" s="420"/>
      <c r="G1" s="420"/>
      <c r="H1" s="419"/>
      <c r="I1" s="419"/>
      <c r="J1" s="419"/>
      <c r="K1" s="419"/>
      <c r="L1" s="421"/>
      <c r="M1" s="421"/>
      <c r="N1" s="419"/>
      <c r="O1" s="419"/>
      <c r="P1" s="419"/>
      <c r="Q1" s="419"/>
      <c r="R1" s="421"/>
      <c r="S1" s="422"/>
      <c r="T1" s="422"/>
      <c r="U1" s="422"/>
      <c r="V1" s="422"/>
      <c r="W1" s="423"/>
    </row>
    <row r="2" spans="1:24" ht="9" customHeight="1">
      <c r="A2" s="425"/>
      <c r="R2" s="427"/>
    </row>
    <row r="3" spans="1:24" ht="41.25" customHeight="1">
      <c r="A3" s="425"/>
      <c r="D3" s="9"/>
      <c r="R3" s="427"/>
    </row>
    <row r="4" spans="1:24" ht="27" customHeight="1">
      <c r="A4" s="428"/>
      <c r="B4" s="429"/>
      <c r="C4" s="1537" t="s">
        <v>233</v>
      </c>
      <c r="D4" s="1537"/>
      <c r="E4" s="1537"/>
      <c r="F4" s="1537"/>
      <c r="G4" s="471"/>
      <c r="H4" s="472"/>
      <c r="I4" s="1537" t="s">
        <v>235</v>
      </c>
      <c r="J4" s="1537"/>
      <c r="K4" s="1537"/>
      <c r="L4" s="1537"/>
      <c r="M4" s="1537"/>
      <c r="N4" s="473"/>
      <c r="O4" s="1537" t="s">
        <v>236</v>
      </c>
      <c r="P4" s="1537"/>
      <c r="Q4" s="1537"/>
      <c r="R4" s="1537" t="s">
        <v>234</v>
      </c>
      <c r="S4" s="474"/>
      <c r="T4" s="1537" t="s">
        <v>77</v>
      </c>
      <c r="U4" s="1537"/>
      <c r="V4" s="1537"/>
      <c r="W4" s="1537"/>
      <c r="X4" s="8"/>
    </row>
    <row r="5" spans="1:24" ht="18" customHeight="1">
      <c r="A5" s="428"/>
      <c r="B5" s="429"/>
      <c r="C5" s="429"/>
      <c r="D5" s="22"/>
      <c r="E5" s="8"/>
      <c r="F5" s="16"/>
      <c r="G5" s="16"/>
      <c r="H5" s="8"/>
      <c r="I5" s="8"/>
      <c r="J5" s="8"/>
      <c r="K5" s="8"/>
      <c r="N5" s="4"/>
      <c r="O5" s="4"/>
      <c r="P5" s="8"/>
      <c r="Q5" s="8"/>
      <c r="R5" s="1283"/>
      <c r="T5" s="22"/>
      <c r="U5" s="22"/>
      <c r="V5" s="22"/>
      <c r="W5" s="430"/>
      <c r="X5" s="8"/>
    </row>
    <row r="6" spans="1:24" ht="18" customHeight="1">
      <c r="A6" s="428"/>
      <c r="B6" s="429"/>
      <c r="C6" s="429"/>
      <c r="D6" s="574" t="s">
        <v>336</v>
      </c>
      <c r="E6" s="575"/>
      <c r="F6" s="576"/>
      <c r="G6" s="577"/>
      <c r="H6" s="2"/>
      <c r="I6" s="2"/>
      <c r="J6" s="574" t="s">
        <v>333</v>
      </c>
      <c r="K6" s="575"/>
      <c r="L6" s="576"/>
      <c r="M6" s="577"/>
      <c r="N6" s="3"/>
      <c r="O6" s="3"/>
      <c r="P6" s="574" t="s">
        <v>359</v>
      </c>
      <c r="Q6" s="575"/>
      <c r="R6" s="577"/>
      <c r="S6" s="3"/>
      <c r="T6" s="3"/>
      <c r="U6" s="574" t="s">
        <v>237</v>
      </c>
      <c r="V6" s="575"/>
      <c r="W6" s="577"/>
      <c r="X6" s="3"/>
    </row>
    <row r="7" spans="1:24" ht="18" customHeight="1">
      <c r="A7" s="428"/>
      <c r="B7" s="1527"/>
      <c r="C7" s="1527"/>
      <c r="D7" s="1526"/>
      <c r="E7" s="1525" t="s">
        <v>337</v>
      </c>
      <c r="F7" s="1524"/>
      <c r="G7" s="1523" t="s">
        <v>254</v>
      </c>
      <c r="H7" s="1475"/>
      <c r="I7" s="1475"/>
      <c r="J7" s="1522"/>
      <c r="K7" s="1521" t="s">
        <v>255</v>
      </c>
      <c r="L7" s="1520" t="s">
        <v>282</v>
      </c>
      <c r="M7" s="1519"/>
      <c r="N7" s="1518"/>
      <c r="O7" s="1518"/>
      <c r="P7" s="1517"/>
      <c r="Q7" s="1516" t="s">
        <v>361</v>
      </c>
      <c r="R7" s="1515" t="s">
        <v>265</v>
      </c>
      <c r="S7" s="1518"/>
      <c r="T7" s="1518"/>
      <c r="U7" s="1514"/>
      <c r="V7" s="1513" t="s">
        <v>297</v>
      </c>
      <c r="W7" s="1512" t="s">
        <v>10</v>
      </c>
      <c r="X7" s="483"/>
    </row>
    <row r="8" spans="1:24" ht="18" customHeight="1">
      <c r="A8" s="428"/>
      <c r="B8" s="1511"/>
      <c r="C8" s="1511"/>
      <c r="D8" s="1518"/>
      <c r="E8" s="1525" t="s">
        <v>338</v>
      </c>
      <c r="F8" s="1524"/>
      <c r="G8" s="1523" t="s">
        <v>256</v>
      </c>
      <c r="H8" s="1524"/>
      <c r="I8" s="1475"/>
      <c r="J8" s="1510"/>
      <c r="K8" s="1509"/>
      <c r="L8" s="1508"/>
      <c r="M8" s="1508"/>
      <c r="N8" s="1518"/>
      <c r="O8" s="1518"/>
      <c r="P8" s="1517"/>
      <c r="Q8" s="1516" t="s">
        <v>362</v>
      </c>
      <c r="R8" s="1515" t="s">
        <v>358</v>
      </c>
      <c r="S8" s="1507"/>
      <c r="T8" s="1518"/>
      <c r="U8" s="1522"/>
      <c r="V8" s="1506"/>
      <c r="W8" s="1505"/>
      <c r="X8" s="487"/>
    </row>
    <row r="9" spans="1:24" ht="18" customHeight="1">
      <c r="A9" s="428"/>
      <c r="B9" s="1511"/>
      <c r="C9" s="1511"/>
      <c r="D9" s="1518"/>
      <c r="E9" s="1504" t="s">
        <v>387</v>
      </c>
      <c r="F9" s="1524"/>
      <c r="G9" s="1503" t="s">
        <v>281</v>
      </c>
      <c r="H9" s="1475"/>
      <c r="I9" s="1475"/>
      <c r="J9" s="1522"/>
      <c r="K9" s="1502"/>
      <c r="L9" s="1501"/>
      <c r="M9" s="1501"/>
      <c r="N9" s="1518"/>
      <c r="O9" s="1518"/>
      <c r="P9" s="1522"/>
      <c r="Q9" s="1521"/>
      <c r="R9" s="1505"/>
      <c r="S9" s="1522"/>
      <c r="T9" s="1518"/>
      <c r="U9" s="1518"/>
      <c r="V9" s="1506"/>
      <c r="W9" s="1505"/>
      <c r="X9" s="484"/>
    </row>
    <row r="10" spans="1:24" ht="18" customHeight="1">
      <c r="A10" s="428"/>
      <c r="B10" s="433"/>
      <c r="C10" s="433"/>
      <c r="E10" s="431"/>
      <c r="F10" s="5"/>
      <c r="G10" s="6"/>
      <c r="H10" s="8"/>
      <c r="I10" s="8"/>
      <c r="J10" s="8"/>
      <c r="K10" s="8"/>
      <c r="N10" s="4"/>
      <c r="O10" s="7"/>
      <c r="P10" s="7"/>
      <c r="Q10" s="431"/>
      <c r="R10" s="14"/>
      <c r="S10" s="15"/>
      <c r="X10" s="8"/>
    </row>
    <row r="11" spans="1:24" s="3" customFormat="1" ht="18" customHeight="1">
      <c r="A11" s="435"/>
      <c r="B11" s="433"/>
      <c r="C11" s="4"/>
      <c r="D11" s="8"/>
      <c r="E11" s="16"/>
      <c r="F11" s="16"/>
      <c r="G11" s="8"/>
      <c r="H11" s="8"/>
      <c r="I11" s="8"/>
      <c r="J11" s="17"/>
      <c r="K11" s="17"/>
      <c r="L11" s="14"/>
      <c r="M11" s="14"/>
      <c r="P11" s="7"/>
      <c r="Q11" s="18"/>
      <c r="R11" s="14"/>
      <c r="S11" s="15"/>
      <c r="T11" s="4"/>
      <c r="U11" s="4"/>
      <c r="V11" s="4"/>
      <c r="W11" s="11"/>
    </row>
    <row r="12" spans="1:24" ht="18" customHeight="1">
      <c r="A12" s="428"/>
      <c r="B12" s="433"/>
      <c r="C12" s="433"/>
      <c r="D12" s="19"/>
      <c r="E12" s="19"/>
      <c r="F12" s="20"/>
      <c r="G12" s="20"/>
      <c r="H12" s="21"/>
      <c r="J12" s="574" t="s">
        <v>334</v>
      </c>
      <c r="K12" s="575"/>
      <c r="L12" s="576"/>
      <c r="M12" s="577"/>
      <c r="N12" s="4"/>
      <c r="O12" s="4"/>
      <c r="P12" s="574" t="s">
        <v>343</v>
      </c>
      <c r="Q12" s="575"/>
      <c r="R12" s="577"/>
      <c r="S12" s="22"/>
      <c r="U12" s="574" t="s">
        <v>308</v>
      </c>
      <c r="V12" s="575"/>
      <c r="W12" s="577"/>
      <c r="X12" s="8"/>
    </row>
    <row r="13" spans="1:24" ht="18" customHeight="1">
      <c r="A13" s="428"/>
      <c r="B13" s="429"/>
      <c r="C13" s="429"/>
      <c r="D13" s="7"/>
      <c r="E13" s="431"/>
      <c r="F13" s="5"/>
      <c r="G13" s="5"/>
      <c r="H13" s="21"/>
      <c r="I13" s="1518"/>
      <c r="J13" s="1500"/>
      <c r="K13" s="1499" t="s">
        <v>257</v>
      </c>
      <c r="L13" s="560" t="s">
        <v>283</v>
      </c>
      <c r="M13" s="488"/>
      <c r="N13" s="1518"/>
      <c r="O13" s="1518"/>
      <c r="P13" s="1487" t="s">
        <v>258</v>
      </c>
      <c r="Q13" s="1033" t="s">
        <v>295</v>
      </c>
      <c r="R13" s="1034" t="s">
        <v>287</v>
      </c>
      <c r="S13" s="1486"/>
      <c r="T13" s="1518"/>
      <c r="U13" s="1522"/>
      <c r="V13" s="1033" t="s">
        <v>310</v>
      </c>
      <c r="W13" s="1034" t="s">
        <v>290</v>
      </c>
      <c r="X13" s="8"/>
    </row>
    <row r="14" spans="1:24" ht="18" customHeight="1">
      <c r="A14" s="428"/>
      <c r="D14" s="7"/>
      <c r="E14" s="431"/>
      <c r="F14" s="13"/>
      <c r="G14" s="13"/>
      <c r="H14" s="25"/>
      <c r="I14" s="1518"/>
      <c r="J14" s="1498"/>
      <c r="K14" s="1499" t="s">
        <v>260</v>
      </c>
      <c r="L14" s="560" t="s">
        <v>284</v>
      </c>
      <c r="M14" s="490"/>
      <c r="N14" s="1518"/>
      <c r="O14" s="1518"/>
      <c r="P14" s="1487"/>
      <c r="Q14" s="1485" t="s">
        <v>311</v>
      </c>
      <c r="R14" s="1034" t="s">
        <v>259</v>
      </c>
      <c r="S14" s="1486"/>
      <c r="T14" s="1518"/>
      <c r="U14" s="1522"/>
      <c r="V14" s="1035" t="s">
        <v>329</v>
      </c>
      <c r="W14" s="1034" t="s">
        <v>360</v>
      </c>
      <c r="X14" s="437"/>
    </row>
    <row r="15" spans="1:24" s="3" customFormat="1" ht="18" customHeight="1">
      <c r="A15" s="435"/>
      <c r="B15" s="438"/>
      <c r="C15" s="438"/>
      <c r="D15" s="7"/>
      <c r="E15" s="431"/>
      <c r="F15" s="13"/>
      <c r="G15" s="13"/>
      <c r="I15" s="1497"/>
      <c r="J15" s="1496"/>
      <c r="K15" s="1495" t="s">
        <v>262</v>
      </c>
      <c r="L15" s="561"/>
      <c r="M15" s="492"/>
      <c r="N15" s="1497"/>
      <c r="O15" s="1497"/>
      <c r="P15" s="1487"/>
      <c r="Q15" s="1484"/>
      <c r="R15" s="1034"/>
      <c r="S15" s="1486"/>
      <c r="T15" s="1518"/>
      <c r="U15" s="1518"/>
      <c r="V15" s="1483"/>
      <c r="W15" s="359"/>
      <c r="X15" s="439"/>
    </row>
    <row r="16" spans="1:24" ht="18" customHeight="1">
      <c r="A16" s="428"/>
      <c r="B16" s="433"/>
      <c r="C16" s="433"/>
      <c r="E16" s="431"/>
      <c r="F16" s="16"/>
      <c r="G16" s="16"/>
      <c r="H16" s="8"/>
      <c r="I16" s="1517"/>
      <c r="J16" s="1517"/>
      <c r="K16" s="1494" t="s">
        <v>263</v>
      </c>
      <c r="L16" s="560" t="s">
        <v>261</v>
      </c>
      <c r="M16" s="488"/>
      <c r="N16" s="1518"/>
      <c r="O16" s="1518"/>
      <c r="P16" s="1497"/>
      <c r="Q16" s="1482"/>
      <c r="R16" s="1481"/>
      <c r="S16" s="1480"/>
      <c r="T16" s="1479"/>
      <c r="U16" s="1522"/>
      <c r="V16" s="1522"/>
      <c r="W16" s="493"/>
      <c r="X16" s="8"/>
    </row>
    <row r="17" spans="1:24" ht="18" customHeight="1">
      <c r="A17" s="428"/>
      <c r="B17" s="433"/>
      <c r="C17" s="433"/>
      <c r="E17" s="8"/>
      <c r="F17" s="16"/>
      <c r="G17" s="16"/>
      <c r="H17" s="8"/>
      <c r="I17" s="1518"/>
      <c r="J17" s="1493"/>
      <c r="K17" s="1494" t="s">
        <v>264</v>
      </c>
      <c r="L17" s="560" t="s">
        <v>285</v>
      </c>
      <c r="M17" s="490"/>
      <c r="N17" s="483"/>
      <c r="O17" s="483"/>
      <c r="P17" s="491"/>
      <c r="Q17" s="494"/>
      <c r="R17" s="485"/>
      <c r="S17" s="489"/>
      <c r="T17" s="483"/>
      <c r="U17" s="486"/>
      <c r="V17" s="486"/>
      <c r="W17" s="495"/>
      <c r="X17" s="8"/>
    </row>
    <row r="18" spans="1:24" ht="18" customHeight="1">
      <c r="A18" s="428"/>
      <c r="B18" s="433"/>
      <c r="C18" s="433"/>
      <c r="D18" s="19"/>
      <c r="E18" s="19"/>
      <c r="F18" s="20"/>
      <c r="G18" s="1373"/>
      <c r="H18" s="1372"/>
      <c r="I18" s="1492"/>
      <c r="J18" s="1492"/>
      <c r="K18" s="1491" t="s">
        <v>562</v>
      </c>
      <c r="L18" s="16" t="s">
        <v>286</v>
      </c>
      <c r="N18" s="4"/>
      <c r="O18" s="4"/>
      <c r="P18" s="574" t="s">
        <v>335</v>
      </c>
      <c r="Q18" s="575"/>
      <c r="R18" s="577"/>
      <c r="U18" s="9"/>
      <c r="V18" s="9"/>
      <c r="W18" s="29"/>
      <c r="X18" s="8"/>
    </row>
    <row r="19" spans="1:24" ht="18" customHeight="1">
      <c r="A19" s="428"/>
      <c r="B19" s="433"/>
      <c r="C19" s="433"/>
      <c r="E19" s="431"/>
      <c r="G19" s="6"/>
      <c r="I19" s="1490"/>
      <c r="J19" s="1490"/>
      <c r="K19" s="1504"/>
      <c r="N19" s="1490"/>
      <c r="O19" s="1490"/>
      <c r="P19" s="1478"/>
      <c r="Q19" s="1477" t="s">
        <v>293</v>
      </c>
      <c r="R19" s="359" t="s">
        <v>288</v>
      </c>
      <c r="S19" s="355"/>
      <c r="T19" s="355"/>
      <c r="U19" s="356"/>
      <c r="V19" s="436"/>
      <c r="W19" s="16"/>
      <c r="X19" s="8"/>
    </row>
    <row r="20" spans="1:24" s="3" customFormat="1" ht="18" customHeight="1">
      <c r="A20" s="435"/>
      <c r="B20" s="438"/>
      <c r="C20" s="438"/>
      <c r="D20" s="4"/>
      <c r="E20" s="431"/>
      <c r="F20" s="28"/>
      <c r="G20" s="28"/>
      <c r="I20" s="1489"/>
      <c r="J20" s="1490"/>
      <c r="K20" s="1488"/>
      <c r="L20" s="11"/>
      <c r="M20" s="11"/>
      <c r="N20" s="1490"/>
      <c r="O20" s="1489"/>
      <c r="P20" s="1478"/>
      <c r="Q20" s="1476" t="s">
        <v>302</v>
      </c>
      <c r="R20" s="359" t="s">
        <v>289</v>
      </c>
      <c r="S20" s="357"/>
      <c r="T20" s="357"/>
      <c r="U20" s="356"/>
      <c r="V20" s="436"/>
      <c r="W20" s="26"/>
    </row>
    <row r="21" spans="1:24" ht="18" customHeight="1">
      <c r="A21" s="428"/>
      <c r="B21" s="433"/>
      <c r="C21" s="433"/>
      <c r="E21" s="431"/>
      <c r="K21" s="21"/>
      <c r="N21" s="4"/>
      <c r="O21" s="4"/>
      <c r="P21" s="4"/>
      <c r="Q21" s="662" t="s">
        <v>304</v>
      </c>
      <c r="R21" s="359" t="s">
        <v>8</v>
      </c>
      <c r="S21" s="357"/>
      <c r="T21" s="355"/>
      <c r="U21" s="357"/>
      <c r="V21" s="358"/>
      <c r="W21" s="28"/>
    </row>
    <row r="22" spans="1:24" ht="18" customHeight="1">
      <c r="A22" s="428"/>
      <c r="B22" s="433"/>
      <c r="C22" s="433"/>
      <c r="D22" s="23"/>
      <c r="E22" s="431"/>
      <c r="F22" s="16"/>
      <c r="G22" s="16"/>
      <c r="K22" s="21"/>
      <c r="N22" s="4"/>
      <c r="O22" s="4"/>
      <c r="P22" s="7"/>
      <c r="Q22" s="662" t="s">
        <v>303</v>
      </c>
      <c r="R22" s="359" t="s">
        <v>9</v>
      </c>
      <c r="S22" s="355"/>
      <c r="T22" s="355"/>
      <c r="U22" s="355"/>
      <c r="V22" s="355"/>
    </row>
    <row r="23" spans="1:24" ht="18" customHeight="1">
      <c r="A23" s="428"/>
      <c r="B23" s="433"/>
      <c r="C23" s="433"/>
      <c r="D23" s="23"/>
      <c r="E23" s="434"/>
      <c r="F23" s="16"/>
      <c r="G23" s="16"/>
      <c r="K23" s="21"/>
      <c r="N23" s="4"/>
      <c r="O23" s="4"/>
      <c r="P23" s="7"/>
      <c r="Q23" s="499"/>
      <c r="R23" s="359"/>
      <c r="S23" s="355"/>
      <c r="T23" s="355"/>
      <c r="U23" s="355"/>
      <c r="V23" s="355"/>
    </row>
    <row r="24" spans="1:24" ht="5.25" customHeight="1">
      <c r="A24" s="428"/>
      <c r="B24" s="433"/>
      <c r="C24" s="433"/>
      <c r="K24" s="432"/>
      <c r="N24" s="4"/>
      <c r="O24" s="4"/>
      <c r="P24" s="7"/>
      <c r="Q24" s="432"/>
    </row>
    <row r="25" spans="1:24" ht="25.5" customHeight="1">
      <c r="A25" s="428"/>
      <c r="B25" s="433"/>
      <c r="C25" s="440"/>
      <c r="N25" s="4"/>
      <c r="O25" s="4"/>
      <c r="P25" s="4"/>
      <c r="Q25" s="8"/>
    </row>
    <row r="26" spans="1:24" ht="25.5" customHeight="1">
      <c r="A26" s="428"/>
      <c r="B26" s="4"/>
      <c r="C26" s="4"/>
      <c r="N26" s="4"/>
      <c r="O26" s="4"/>
      <c r="P26" s="4"/>
      <c r="Q26" s="4"/>
    </row>
    <row r="27" spans="1:24" ht="18" customHeight="1">
      <c r="A27" s="428"/>
      <c r="B27" s="4"/>
      <c r="C27" s="4"/>
      <c r="E27" s="8"/>
      <c r="F27" s="16"/>
      <c r="G27" s="16"/>
      <c r="H27" s="8"/>
      <c r="I27" s="8"/>
      <c r="J27" s="8"/>
      <c r="K27" s="8"/>
      <c r="N27" s="4"/>
      <c r="O27" s="4"/>
      <c r="P27" s="4"/>
      <c r="Q27" s="4"/>
    </row>
    <row r="28" spans="1:24" ht="18" customHeight="1">
      <c r="A28" s="428"/>
      <c r="B28" s="433"/>
      <c r="C28" s="433"/>
      <c r="E28" s="8"/>
      <c r="F28" s="16"/>
      <c r="G28" s="16"/>
      <c r="H28" s="8"/>
      <c r="I28" s="8"/>
      <c r="J28" s="8"/>
      <c r="K28" s="8"/>
      <c r="N28" s="4"/>
      <c r="O28" s="4"/>
      <c r="P28" s="4"/>
      <c r="Q28" s="4"/>
    </row>
    <row r="29" spans="1:24" ht="18" customHeight="1">
      <c r="A29" s="425"/>
      <c r="E29" s="8"/>
      <c r="F29" s="16"/>
      <c r="G29" s="16"/>
      <c r="H29" s="8"/>
      <c r="I29" s="8"/>
      <c r="J29" s="8"/>
      <c r="K29" s="8"/>
      <c r="N29" s="4"/>
      <c r="O29" s="4"/>
      <c r="P29" s="4"/>
      <c r="Q29" s="4"/>
    </row>
    <row r="30" spans="1:24" ht="18" customHeight="1">
      <c r="A30" s="425"/>
      <c r="E30" s="8"/>
      <c r="F30" s="16"/>
      <c r="G30" s="16"/>
      <c r="H30" s="8"/>
      <c r="I30" s="8"/>
      <c r="J30" s="8"/>
      <c r="K30" s="8"/>
      <c r="N30" s="9"/>
      <c r="O30" s="9"/>
      <c r="P30" s="4"/>
      <c r="Q30" s="4"/>
    </row>
    <row r="31" spans="1:24">
      <c r="A31" s="761"/>
      <c r="N31" s="8"/>
      <c r="O31" s="8"/>
      <c r="P31" s="4"/>
      <c r="Q31" s="4"/>
    </row>
    <row r="32" spans="1:24">
      <c r="A32" s="761"/>
      <c r="N32" s="8"/>
      <c r="O32" s="8"/>
      <c r="P32" s="9"/>
      <c r="Q32" s="9"/>
    </row>
    <row r="33" spans="6:17">
      <c r="N33" s="8"/>
      <c r="O33" s="8"/>
      <c r="P33" s="8"/>
      <c r="Q33" s="8"/>
    </row>
    <row r="34" spans="6:17">
      <c r="P34" s="8"/>
      <c r="Q34" s="8"/>
    </row>
    <row r="35" spans="6:17">
      <c r="F35" s="4"/>
      <c r="G35" s="11"/>
      <c r="H35" s="11"/>
      <c r="I35" s="24"/>
      <c r="J35" s="24"/>
      <c r="K35" s="8"/>
      <c r="L35" s="8"/>
      <c r="N35" s="4"/>
      <c r="O35" s="4"/>
      <c r="P35" s="4"/>
      <c r="Q35" s="4"/>
    </row>
    <row r="36" spans="6:17">
      <c r="F36" s="4"/>
      <c r="G36" s="11"/>
      <c r="H36" s="11"/>
      <c r="I36" s="24"/>
      <c r="J36" s="24"/>
      <c r="K36" s="24"/>
      <c r="L36" s="24"/>
      <c r="N36" s="4"/>
      <c r="O36" s="4"/>
      <c r="P36" s="4"/>
      <c r="Q36" s="4"/>
    </row>
  </sheetData>
  <mergeCells count="4">
    <mergeCell ref="C4:F4"/>
    <mergeCell ref="I4:M4"/>
    <mergeCell ref="O4:R4"/>
    <mergeCell ref="T4:W4"/>
  </mergeCells>
  <phoneticPr fontId="7" type="noConversion"/>
  <hyperlinks>
    <hyperlink ref="U25" location="KAMCO!A1" display="KAMCO"/>
    <hyperlink ref="U27" location="'IR Officer'!A1" display="Woori Financial Group IR Officer Lists"/>
    <hyperlink ref="U29" location="'Synergy 1'!A1" display="Group Synergy"/>
    <hyperlink ref="E7" location="Group_BS!A1" display="□ 그룹 연결대차대조표"/>
    <hyperlink ref="E8" location="Group_IS!A1" display="□ 그룹 연결손익계산서"/>
    <hyperlink ref="K7" location="'Deposit Breakdown'!A1" display="□ 수신구성"/>
    <hyperlink ref="K13" location="'Loan Breakdown(Total Credit)'!A1" display="□ 차주별 총여신"/>
    <hyperlink ref="K14" location="'Loan Breakdown(Loans in KRW)'!A1" display="□ 차주별 원화대출금"/>
    <hyperlink ref="K16" location="'Loan Breakdown-1'!A1" display=" - 대기업, 중소기업"/>
    <hyperlink ref="K17" location="'Loan Breakdown-2'!A1" display=" - 가계, 공공/기타"/>
    <hyperlink ref="K18" location="'Loan Maturity'!A1" display="□ 여신 만기구조"/>
    <hyperlink ref="Q13" location="'Asset Quality-Group'!A1" display="□ 그룹 자산건전성"/>
    <hyperlink ref="Q19" location="'Asset Quality by Borrower'!A1" display="□ 차주별 자산건전성"/>
    <hyperlink ref="V7" location="'BIS Ratio'!A1" display="□ BIS 비율"/>
    <hyperlink ref="V13" location="'Woori Card'!A1" display="□ Woori Card"/>
    <hyperlink ref="V14" location="Card_AQ!A1" display="□ 자산건전성"/>
    <hyperlink ref="E9" location="'Group IS by Subsidiary'!A1" display="□ 회사별 손익구성"/>
    <hyperlink ref="Q7" location="'NIM(Bank+Card)'!A1" display="□ NIM (은행+카드)"/>
    <hyperlink ref="Q14" location="LLP!A1" display="□ 대손충당금 전입"/>
    <hyperlink ref="Q20" location="'Delinquency by Borrower'!A1" display="□ 차주별 연체율"/>
    <hyperlink ref="Q21" location="'Delinquency by Industry(Corp)'!A1" display="□ 기업여신의 산업별 연체"/>
    <hyperlink ref="Q22" location="'Delinquency by Industry(SME)'!A1" display="□ SME여신의 산업별 연체"/>
    <hyperlink ref="Q8" location="'NIM(Bank)'!A1" display="□ NIM/NIS (은행)"/>
  </hyperlinks>
  <pageMargins left="0.39370078740157483" right="0.23622047244094491" top="0.74803149606299213" bottom="0.74803149606299213" header="0.31496062992125984" footer="0.31496062992125984"/>
  <pageSetup paperSize="9" scale="78" orientation="landscape" r:id="rId1"/>
  <rowBreaks count="1" manualBreakCount="1">
    <brk id="30" max="2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4"/>
  <sheetViews>
    <sheetView showGridLines="0" view="pageBreakPreview" zoomScale="70" zoomScaleNormal="100" zoomScaleSheetLayoutView="70" workbookViewId="0">
      <selection activeCell="D35" sqref="D35"/>
    </sheetView>
  </sheetViews>
  <sheetFormatPr defaultRowHeight="23.25"/>
  <cols>
    <col min="1" max="1" width="22.28515625" style="55" customWidth="1"/>
    <col min="2" max="2" width="6.140625" style="55" customWidth="1"/>
    <col min="3" max="3" width="30" style="55" customWidth="1"/>
    <col min="4" max="8" width="11.42578125" style="55" customWidth="1"/>
    <col min="9" max="9" width="1.28515625" style="67" customWidth="1"/>
    <col min="10" max="10" width="6.28515625" style="67" customWidth="1"/>
    <col min="11" max="11" width="30.42578125" style="67" customWidth="1"/>
    <col min="12" max="16" width="11.42578125" style="67" customWidth="1"/>
    <col min="17" max="17" width="1.28515625" style="39" customWidth="1"/>
    <col min="18" max="18" width="0.5703125" style="55" customWidth="1"/>
    <col min="19" max="19" width="9.140625" style="55"/>
    <col min="20" max="20" width="14.140625" style="1321" customWidth="1"/>
    <col min="21" max="16384" width="9.140625" style="55"/>
  </cols>
  <sheetData>
    <row r="1" spans="1:21" s="32" customFormat="1" ht="33" customHeight="1">
      <c r="A1" s="685"/>
      <c r="B1" s="30"/>
      <c r="C1" s="1545" t="s">
        <v>339</v>
      </c>
      <c r="D1" s="1545"/>
      <c r="E1" s="1545"/>
      <c r="F1" s="1545"/>
      <c r="G1" s="1545"/>
      <c r="H1" s="1545"/>
      <c r="I1" s="1545"/>
      <c r="J1" s="1545"/>
      <c r="K1" s="1545"/>
      <c r="L1" s="31"/>
      <c r="M1" s="31"/>
      <c r="N1" s="31"/>
      <c r="O1" s="31"/>
      <c r="P1" s="31"/>
      <c r="Q1" s="31"/>
      <c r="R1" s="30"/>
      <c r="S1" s="55"/>
      <c r="T1" s="1321"/>
      <c r="U1" s="55"/>
    </row>
    <row r="2" spans="1:21" s="32" customFormat="1" ht="21" customHeight="1">
      <c r="A2" s="33"/>
      <c r="C2" s="374"/>
      <c r="D2" s="374"/>
      <c r="E2" s="374"/>
      <c r="F2" s="374"/>
      <c r="G2" s="374"/>
      <c r="H2" s="374"/>
      <c r="I2" s="375"/>
      <c r="J2" s="376"/>
      <c r="K2" s="376"/>
      <c r="L2" s="376"/>
      <c r="M2" s="376"/>
      <c r="N2" s="376"/>
      <c r="O2" s="376"/>
      <c r="P2" s="376"/>
      <c r="Q2" s="34"/>
      <c r="S2" s="55"/>
      <c r="T2" s="1325"/>
      <c r="U2" s="55"/>
    </row>
    <row r="3" spans="1:21" s="32" customFormat="1">
      <c r="A3" s="33"/>
      <c r="C3" s="1546" t="s">
        <v>279</v>
      </c>
      <c r="D3" s="1546"/>
      <c r="E3" s="1546"/>
      <c r="F3" s="1546"/>
      <c r="G3" s="1546"/>
      <c r="H3" s="1546"/>
      <c r="I3" s="1546"/>
      <c r="J3" s="1546"/>
      <c r="K3" s="1546"/>
      <c r="L3" s="35"/>
      <c r="M3" s="35"/>
      <c r="N3" s="35"/>
      <c r="O3" s="35"/>
      <c r="P3" s="35"/>
      <c r="Q3" s="35"/>
      <c r="S3" s="55"/>
      <c r="T3" s="1321"/>
      <c r="U3" s="55"/>
    </row>
    <row r="4" spans="1:21" s="32" customFormat="1" ht="26.25">
      <c r="A4" s="33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6"/>
      <c r="S4" s="55"/>
      <c r="T4" s="1321"/>
      <c r="U4" s="55"/>
    </row>
    <row r="5" spans="1:21" s="32" customFormat="1">
      <c r="A5" s="764"/>
      <c r="C5" s="443" t="s">
        <v>20</v>
      </c>
      <c r="D5" s="995" t="s">
        <v>412</v>
      </c>
      <c r="E5" s="995" t="s">
        <v>413</v>
      </c>
      <c r="F5" s="995" t="s">
        <v>414</v>
      </c>
      <c r="G5" s="995" t="s">
        <v>410</v>
      </c>
      <c r="H5" s="996" t="s">
        <v>411</v>
      </c>
      <c r="I5" s="994"/>
      <c r="J5" s="408"/>
      <c r="K5" s="443" t="s">
        <v>20</v>
      </c>
      <c r="L5" s="995" t="s">
        <v>412</v>
      </c>
      <c r="M5" s="995" t="s">
        <v>413</v>
      </c>
      <c r="N5" s="995" t="s">
        <v>414</v>
      </c>
      <c r="O5" s="995" t="s">
        <v>410</v>
      </c>
      <c r="P5" s="996" t="s">
        <v>411</v>
      </c>
      <c r="Q5" s="997"/>
      <c r="R5" s="218"/>
      <c r="S5" s="218"/>
      <c r="T5" s="1348"/>
      <c r="U5" s="55"/>
    </row>
    <row r="6" spans="1:21" s="32" customFormat="1" ht="7.5" customHeight="1">
      <c r="A6" s="33"/>
      <c r="D6" s="1547"/>
      <c r="E6" s="1547"/>
      <c r="F6" s="1547"/>
      <c r="G6" s="1547"/>
      <c r="H6" s="1547"/>
      <c r="I6" s="1547"/>
      <c r="J6" s="64"/>
      <c r="K6" s="441"/>
      <c r="L6" s="441"/>
      <c r="M6" s="441"/>
      <c r="N6" s="441"/>
      <c r="O6" s="441"/>
      <c r="P6" s="1538"/>
      <c r="Q6" s="1538"/>
      <c r="R6" s="39"/>
      <c r="S6" s="39"/>
      <c r="T6" s="1321"/>
      <c r="U6" s="55"/>
    </row>
    <row r="7" spans="1:21" s="32" customFormat="1" ht="21.75" customHeight="1">
      <c r="A7" s="33"/>
      <c r="C7" s="578" t="s">
        <v>420</v>
      </c>
      <c r="D7" s="1001">
        <v>7377.1237001620002</v>
      </c>
      <c r="E7" s="1001">
        <v>6812.4889999999996</v>
      </c>
      <c r="F7" s="1001">
        <v>6908.2860000000001</v>
      </c>
      <c r="G7" s="1001">
        <v>5738.0020000000004</v>
      </c>
      <c r="H7" s="1001">
        <v>5920.5680000000002</v>
      </c>
      <c r="I7" s="40"/>
      <c r="J7" s="801"/>
      <c r="K7" s="582" t="s">
        <v>438</v>
      </c>
      <c r="L7" s="1012">
        <v>226200.57699999999</v>
      </c>
      <c r="M7" s="1012">
        <v>226344.23300000001</v>
      </c>
      <c r="N7" s="1012">
        <v>234695.084</v>
      </c>
      <c r="O7" s="1012">
        <v>237497.139</v>
      </c>
      <c r="P7" s="1050">
        <v>237900.166</v>
      </c>
      <c r="Q7" s="42"/>
      <c r="R7" s="39"/>
      <c r="S7" s="41"/>
      <c r="T7" s="1321"/>
      <c r="U7" s="55"/>
    </row>
    <row r="8" spans="1:21" s="32" customFormat="1" ht="21.75" customHeight="1">
      <c r="A8" s="33"/>
      <c r="C8" s="579" t="s">
        <v>421</v>
      </c>
      <c r="D8" s="1001">
        <f>D7-D9</f>
        <v>6685.9425379840004</v>
      </c>
      <c r="E8" s="1001">
        <f>E7-E9</f>
        <v>6095.544920288</v>
      </c>
      <c r="F8" s="1001">
        <f>F7-F9</f>
        <v>6291.1260000000002</v>
      </c>
      <c r="G8" s="1001">
        <f>G7-G9</f>
        <v>4968.9880000000003</v>
      </c>
      <c r="H8" s="1043">
        <f>H7-H9</f>
        <v>5124.8760000000002</v>
      </c>
      <c r="I8" s="40"/>
      <c r="J8" s="801"/>
      <c r="K8" s="579" t="s">
        <v>439</v>
      </c>
      <c r="L8" s="975">
        <v>199679.17521261499</v>
      </c>
      <c r="M8" s="975">
        <v>198470.203120288</v>
      </c>
      <c r="N8" s="745">
        <v>205077.65</v>
      </c>
      <c r="O8" s="745">
        <v>208340.59400000001</v>
      </c>
      <c r="P8" s="975">
        <v>209540.06400000001</v>
      </c>
      <c r="R8" s="39"/>
      <c r="S8" s="41"/>
      <c r="T8" s="1321"/>
      <c r="U8" s="55"/>
    </row>
    <row r="9" spans="1:21" s="32" customFormat="1" ht="21.75" customHeight="1">
      <c r="A9" s="33"/>
      <c r="C9" s="579" t="s">
        <v>422</v>
      </c>
      <c r="D9" s="1002">
        <v>691.18116217800002</v>
      </c>
      <c r="E9" s="1002">
        <v>716.94407971199996</v>
      </c>
      <c r="F9" s="1002">
        <v>617.16</v>
      </c>
      <c r="G9" s="1002">
        <v>769.01400000000001</v>
      </c>
      <c r="H9" s="1054">
        <v>795.69200000000001</v>
      </c>
      <c r="I9" s="46"/>
      <c r="J9" s="801"/>
      <c r="K9" s="579" t="s">
        <v>440</v>
      </c>
      <c r="L9" s="975">
        <v>21566.540032143999</v>
      </c>
      <c r="M9" s="975">
        <v>20831.233525717998</v>
      </c>
      <c r="N9" s="745">
        <v>23682.9</v>
      </c>
      <c r="O9" s="745">
        <v>23286.054</v>
      </c>
      <c r="P9" s="975">
        <v>21950.041000000001</v>
      </c>
      <c r="R9" s="39"/>
      <c r="S9" s="41"/>
      <c r="T9" s="1344"/>
      <c r="U9" s="55"/>
    </row>
    <row r="10" spans="1:21" s="32" customFormat="1" ht="21.75" customHeight="1">
      <c r="A10" s="33"/>
      <c r="C10" s="580" t="s">
        <v>423</v>
      </c>
      <c r="D10" s="1003">
        <f>D11+D12+D13</f>
        <v>39322.311600000001</v>
      </c>
      <c r="E10" s="1003">
        <f>E11+E12+E13</f>
        <v>39559.557000000001</v>
      </c>
      <c r="F10" s="1003">
        <f>F11+F12+F13</f>
        <v>37945.323000000004</v>
      </c>
      <c r="G10" s="1003">
        <f>G11+G12+G13</f>
        <v>37664.294000000002</v>
      </c>
      <c r="H10" s="1044">
        <f>H11+H12+H13</f>
        <v>38687.440999999999</v>
      </c>
      <c r="I10" s="48"/>
      <c r="J10" s="801"/>
      <c r="K10" s="579" t="s">
        <v>441</v>
      </c>
      <c r="L10" s="976">
        <v>4830.424</v>
      </c>
      <c r="M10" s="976">
        <v>5738.2884646949997</v>
      </c>
      <c r="N10" s="746">
        <v>4399.82</v>
      </c>
      <c r="O10" s="746">
        <v>4227.241</v>
      </c>
      <c r="P10" s="976">
        <v>4552.8249999999998</v>
      </c>
      <c r="Q10" s="49"/>
      <c r="R10" s="50"/>
      <c r="S10" s="41"/>
      <c r="T10" s="1344"/>
      <c r="U10" s="55"/>
    </row>
    <row r="11" spans="1:21" s="32" customFormat="1" ht="21.75" customHeight="1">
      <c r="A11" s="33"/>
      <c r="C11" s="579" t="s">
        <v>424</v>
      </c>
      <c r="D11" s="1001">
        <v>4565.5756000000001</v>
      </c>
      <c r="E11" s="1001">
        <v>4609.4870000000001</v>
      </c>
      <c r="F11" s="1004">
        <v>5843.0770000000002</v>
      </c>
      <c r="G11" s="1001">
        <v>7576.2960000000003</v>
      </c>
      <c r="H11" s="1043">
        <v>6340.7039999999997</v>
      </c>
      <c r="I11" s="40"/>
      <c r="J11" s="801"/>
      <c r="K11" s="582" t="s">
        <v>442</v>
      </c>
      <c r="L11" s="1013">
        <v>15707.392</v>
      </c>
      <c r="M11" s="1013">
        <v>16314.499</v>
      </c>
      <c r="N11" s="1012">
        <v>14784.706</v>
      </c>
      <c r="O11" s="1012">
        <v>13935.114</v>
      </c>
      <c r="P11" s="1047">
        <v>15899.599</v>
      </c>
      <c r="Q11" s="42"/>
      <c r="R11" s="51"/>
      <c r="S11" s="41"/>
      <c r="T11" s="1316"/>
      <c r="U11" s="55"/>
    </row>
    <row r="12" spans="1:21" s="32" customFormat="1" ht="21.75" customHeight="1">
      <c r="A12" s="33"/>
      <c r="C12" s="1020" t="s">
        <v>425</v>
      </c>
      <c r="D12" s="1001">
        <v>19611.97</v>
      </c>
      <c r="E12" s="1001">
        <v>18624.588</v>
      </c>
      <c r="F12" s="1004">
        <v>15352.95</v>
      </c>
      <c r="G12" s="1001">
        <v>13256.656000000001</v>
      </c>
      <c r="H12" s="1043">
        <v>14644.608</v>
      </c>
      <c r="I12" s="40"/>
      <c r="J12" s="801"/>
      <c r="K12" s="579" t="s">
        <v>443</v>
      </c>
      <c r="L12" s="975">
        <v>6262.0783399519996</v>
      </c>
      <c r="M12" s="975">
        <v>6196.8564924399998</v>
      </c>
      <c r="N12" s="745">
        <v>6234.75</v>
      </c>
      <c r="O12" s="745">
        <v>6477.25</v>
      </c>
      <c r="P12" s="975">
        <v>6617.9179999999997</v>
      </c>
      <c r="R12" s="51"/>
      <c r="S12" s="41"/>
      <c r="T12" s="1344"/>
      <c r="U12" s="55"/>
    </row>
    <row r="13" spans="1:21" s="32" customFormat="1" ht="21.75" customHeight="1">
      <c r="A13" s="33"/>
      <c r="C13" s="579" t="s">
        <v>426</v>
      </c>
      <c r="D13" s="1002">
        <v>15144.766</v>
      </c>
      <c r="E13" s="1002">
        <v>16325.482</v>
      </c>
      <c r="F13" s="1004">
        <v>16749.295999999998</v>
      </c>
      <c r="G13" s="1002">
        <v>16831.342000000001</v>
      </c>
      <c r="H13" s="1054">
        <v>17702.129000000001</v>
      </c>
      <c r="I13" s="40"/>
      <c r="J13" s="801"/>
      <c r="K13" s="579" t="s">
        <v>444</v>
      </c>
      <c r="L13" s="975">
        <v>7293.9161152839997</v>
      </c>
      <c r="M13" s="975">
        <v>7974.050843813</v>
      </c>
      <c r="N13" s="745">
        <v>7024.67</v>
      </c>
      <c r="O13" s="745">
        <v>5894.2049999999999</v>
      </c>
      <c r="P13" s="975">
        <v>7182.027</v>
      </c>
      <c r="R13" s="51"/>
      <c r="S13" s="41"/>
      <c r="T13" s="1344"/>
      <c r="U13" s="55"/>
    </row>
    <row r="14" spans="1:21" s="32" customFormat="1" ht="21.75" customHeight="1">
      <c r="A14" s="33"/>
      <c r="C14" s="578" t="s">
        <v>427</v>
      </c>
      <c r="D14" s="742">
        <v>265174.52</v>
      </c>
      <c r="E14" s="742">
        <v>266972.07199999999</v>
      </c>
      <c r="F14" s="1005">
        <v>267106.20400000003</v>
      </c>
      <c r="G14" s="742">
        <v>278109.10600000003</v>
      </c>
      <c r="H14" s="742">
        <v>277720.00300000003</v>
      </c>
      <c r="I14" s="52"/>
      <c r="J14" s="801"/>
      <c r="K14" s="582" t="s">
        <v>445</v>
      </c>
      <c r="L14" s="977">
        <v>25649.132000000001</v>
      </c>
      <c r="M14" s="977">
        <v>27537.012999999999</v>
      </c>
      <c r="N14" s="747">
        <v>27869.651000000002</v>
      </c>
      <c r="O14" s="747">
        <v>27091.625</v>
      </c>
      <c r="P14" s="977">
        <v>26752.724999999999</v>
      </c>
      <c r="Q14" s="53"/>
      <c r="R14" s="51"/>
      <c r="S14" s="41"/>
      <c r="T14" s="1349"/>
      <c r="U14" s="55"/>
    </row>
    <row r="15" spans="1:21" s="32" customFormat="1" ht="21.75" customHeight="1">
      <c r="A15" s="33"/>
      <c r="C15" s="579" t="s">
        <v>428</v>
      </c>
      <c r="D15" s="742">
        <v>194331.423893764</v>
      </c>
      <c r="E15" s="742">
        <v>196803.96</v>
      </c>
      <c r="F15" s="742">
        <v>200213.22500000001</v>
      </c>
      <c r="G15" s="742">
        <v>203406.25700000001</v>
      </c>
      <c r="H15" s="742">
        <v>205110.67800000001</v>
      </c>
      <c r="I15" s="40"/>
      <c r="J15" s="801"/>
      <c r="K15" s="579" t="s">
        <v>446</v>
      </c>
      <c r="L15" s="975">
        <v>21660.130441148998</v>
      </c>
      <c r="M15" s="975">
        <v>23379.83</v>
      </c>
      <c r="N15" s="745">
        <v>23769.35</v>
      </c>
      <c r="O15" s="745">
        <v>22940.731</v>
      </c>
      <c r="P15" s="975">
        <v>22319.834999999999</v>
      </c>
      <c r="R15" s="51"/>
      <c r="S15" s="41"/>
      <c r="T15" s="800"/>
      <c r="U15" s="55"/>
    </row>
    <row r="16" spans="1:21" ht="21.75" customHeight="1">
      <c r="A16" s="54"/>
      <c r="C16" s="579" t="s">
        <v>429</v>
      </c>
      <c r="D16" s="742">
        <v>13741.106766911</v>
      </c>
      <c r="E16" s="742">
        <v>13698.849</v>
      </c>
      <c r="F16" s="1004">
        <v>13147.61</v>
      </c>
      <c r="G16" s="742">
        <v>13782.661</v>
      </c>
      <c r="H16" s="742">
        <v>14731.165999999999</v>
      </c>
      <c r="I16" s="40"/>
      <c r="J16" s="801"/>
      <c r="K16" s="579" t="s">
        <v>447</v>
      </c>
      <c r="L16" s="1014">
        <v>3738.9508274320001</v>
      </c>
      <c r="M16" s="1014">
        <v>3811.18</v>
      </c>
      <c r="N16" s="1014">
        <v>3546.72</v>
      </c>
      <c r="O16" s="1014">
        <v>3595.799</v>
      </c>
      <c r="P16" s="1237">
        <v>3760.2080000000001</v>
      </c>
      <c r="Q16" s="56"/>
      <c r="R16" s="39"/>
      <c r="S16" s="41"/>
      <c r="T16" s="800"/>
    </row>
    <row r="17" spans="1:22" ht="21.75" customHeight="1">
      <c r="A17" s="54"/>
      <c r="C17" s="579" t="s">
        <v>430</v>
      </c>
      <c r="D17" s="742">
        <v>7597.0406027700001</v>
      </c>
      <c r="E17" s="742">
        <v>8449.0030000000006</v>
      </c>
      <c r="F17" s="1004">
        <v>8197.16</v>
      </c>
      <c r="G17" s="742">
        <v>6801.509</v>
      </c>
      <c r="H17" s="742">
        <v>6830.3739999999998</v>
      </c>
      <c r="I17" s="40"/>
      <c r="J17" s="801"/>
      <c r="K17" s="582" t="s">
        <v>448</v>
      </c>
      <c r="L17" s="745">
        <f ca="1">L20-L7-L11-L14</f>
        <v>28115.458999999948</v>
      </c>
      <c r="M17" s="745">
        <f ca="1">M20-M7-M11-M14</f>
        <v>27062.449000000015</v>
      </c>
      <c r="N17" s="745">
        <f ca="1">N20-N7-N11-N14</f>
        <v>18381.118999999995</v>
      </c>
      <c r="O17" s="745">
        <f ca="1">O20-O7-O11-O14</f>
        <v>26732.030000000057</v>
      </c>
      <c r="P17" s="745">
        <f ca="1">P20-P7-P11-P14</f>
        <v>25012.409999999967</v>
      </c>
      <c r="R17" s="39"/>
      <c r="S17" s="41"/>
      <c r="T17" s="800"/>
    </row>
    <row r="18" spans="1:22" ht="21.75" customHeight="1">
      <c r="A18" s="54"/>
      <c r="C18" s="579" t="s">
        <v>431</v>
      </c>
      <c r="D18" s="974">
        <v>6753.1009999999997</v>
      </c>
      <c r="E18" s="974">
        <v>6980.9650000000001</v>
      </c>
      <c r="F18" s="1004">
        <v>6827.2950000000001</v>
      </c>
      <c r="G18" s="742">
        <v>7271.4949999999999</v>
      </c>
      <c r="H18" s="974">
        <v>7570.2809999999999</v>
      </c>
      <c r="I18" s="40"/>
      <c r="J18" s="801"/>
      <c r="K18" s="579" t="s">
        <v>449</v>
      </c>
      <c r="L18" s="748">
        <v>381.03</v>
      </c>
      <c r="M18" s="748">
        <v>401.185</v>
      </c>
      <c r="N18" s="748">
        <v>410.47</v>
      </c>
      <c r="O18" s="748">
        <v>452.71300000000002</v>
      </c>
      <c r="P18" s="748">
        <v>386.37400000000002</v>
      </c>
      <c r="Q18" s="57"/>
      <c r="R18" s="39"/>
      <c r="S18" s="41"/>
      <c r="T18" s="800"/>
    </row>
    <row r="19" spans="1:22" ht="21.75" customHeight="1">
      <c r="A19" s="54"/>
      <c r="C19" s="579" t="s">
        <v>432</v>
      </c>
      <c r="D19" s="1002">
        <f>D14-D15-D16-D17-D18</f>
        <v>42751.847736555013</v>
      </c>
      <c r="E19" s="1002">
        <f>E14-E15-E16-E17-E18</f>
        <v>41039.294999999998</v>
      </c>
      <c r="F19" s="1002">
        <f>F14-F15-F16-F17-F18</f>
        <v>38720.914000000019</v>
      </c>
      <c r="G19" s="1002">
        <f>G14-G15-G16-G17-G18</f>
        <v>46847.184000000016</v>
      </c>
      <c r="H19" s="1054">
        <f>H14-H15-H16-H17-H18</f>
        <v>43477.504000000015</v>
      </c>
      <c r="I19" s="45"/>
      <c r="J19" s="801"/>
      <c r="K19" s="579" t="s">
        <v>450</v>
      </c>
      <c r="L19" s="746">
        <v>29.818000000000001</v>
      </c>
      <c r="M19" s="749">
        <v>41.619</v>
      </c>
      <c r="N19" s="749">
        <v>67.754000000000005</v>
      </c>
      <c r="O19" s="749">
        <v>87.335999999999999</v>
      </c>
      <c r="P19" s="749">
        <v>67.504999999999995</v>
      </c>
      <c r="Q19" s="59"/>
      <c r="R19" s="39"/>
      <c r="S19" s="41"/>
      <c r="T19" s="777"/>
    </row>
    <row r="20" spans="1:22" s="61" customFormat="1" ht="21.75" customHeight="1">
      <c r="A20" s="60"/>
      <c r="C20" s="578" t="s">
        <v>433</v>
      </c>
      <c r="D20" s="1006">
        <v>370.79899999999998</v>
      </c>
      <c r="E20" s="1006">
        <v>557.86</v>
      </c>
      <c r="F20" s="1002">
        <v>417.05099999999999</v>
      </c>
      <c r="G20" s="1007">
        <v>414.48599999999999</v>
      </c>
      <c r="H20" s="1052">
        <v>412.94</v>
      </c>
      <c r="I20" s="45"/>
      <c r="J20" s="802"/>
      <c r="K20" s="992" t="s">
        <v>451</v>
      </c>
      <c r="L20" s="1015">
        <f ca="1">L7+L11+L14+L17</f>
        <v>295672.55999999994</v>
      </c>
      <c r="M20" s="1015">
        <f ca="1">M7+M11+M14+M17</f>
        <v>297258.19400000002</v>
      </c>
      <c r="N20" s="1015">
        <f ca="1">N7+N11+N14+N17</f>
        <v>295730.56</v>
      </c>
      <c r="O20" s="1015">
        <f ca="1">O7+O11+O14+O17</f>
        <v>305255.90800000005</v>
      </c>
      <c r="P20" s="1048">
        <f ca="1">P7+P11+P14+P17</f>
        <v>305564.89999999997</v>
      </c>
      <c r="Q20" s="58"/>
      <c r="R20" s="63"/>
      <c r="S20" s="41"/>
      <c r="T20" s="1353"/>
    </row>
    <row r="21" spans="1:22" s="61" customFormat="1" ht="21.75" customHeight="1">
      <c r="A21" s="60"/>
      <c r="C21" s="578" t="s">
        <v>434</v>
      </c>
      <c r="D21" s="743">
        <v>3847.5949999999998</v>
      </c>
      <c r="E21" s="743">
        <v>3973.1839999999997</v>
      </c>
      <c r="F21" s="1003">
        <v>3918.5970000000002</v>
      </c>
      <c r="G21" s="743">
        <v>3870.0149999999999</v>
      </c>
      <c r="H21" s="743">
        <v>3820.377</v>
      </c>
      <c r="I21" s="47"/>
      <c r="J21" s="801"/>
      <c r="K21" s="377"/>
      <c r="L21" s="750"/>
      <c r="M21" s="750"/>
      <c r="N21" s="750"/>
      <c r="O21" s="750"/>
      <c r="P21" s="1018"/>
      <c r="Q21" s="58"/>
      <c r="R21" s="63"/>
      <c r="S21" s="41"/>
      <c r="T21" s="1353"/>
    </row>
    <row r="22" spans="1:22" ht="21.75" customHeight="1">
      <c r="A22" s="54"/>
      <c r="C22" s="579" t="s">
        <v>435</v>
      </c>
      <c r="D22" s="744">
        <v>2459.1759999999999</v>
      </c>
      <c r="E22" s="744">
        <v>2490.7249999999999</v>
      </c>
      <c r="F22" s="1004">
        <v>2477.5450000000001</v>
      </c>
      <c r="G22" s="744">
        <v>2455.6779999999999</v>
      </c>
      <c r="H22" s="744">
        <v>2450.7539999999999</v>
      </c>
      <c r="I22" s="40"/>
      <c r="J22" s="801"/>
      <c r="K22" s="993" t="s">
        <v>18</v>
      </c>
      <c r="L22" s="750">
        <v>3381.3919999999998</v>
      </c>
      <c r="M22" s="750">
        <v>3381.3919999999998</v>
      </c>
      <c r="N22" s="1016">
        <v>3381.3919999999998</v>
      </c>
      <c r="O22" s="750">
        <v>3381.3919999999998</v>
      </c>
      <c r="P22" s="750">
        <v>3381.3919999999998</v>
      </c>
      <c r="Q22" s="58"/>
      <c r="R22" s="39"/>
      <c r="S22" s="41"/>
      <c r="T22" s="1327"/>
    </row>
    <row r="23" spans="1:22" s="32" customFormat="1" ht="21.75" customHeight="1">
      <c r="A23" s="33"/>
      <c r="C23" s="579" t="s">
        <v>436</v>
      </c>
      <c r="D23" s="744">
        <v>506.88200000000001</v>
      </c>
      <c r="E23" s="744">
        <v>524.91399999999999</v>
      </c>
      <c r="F23" s="1008">
        <v>518.59900000000005</v>
      </c>
      <c r="G23" s="744">
        <v>538.95600000000002</v>
      </c>
      <c r="H23" s="744">
        <v>653.51400000000001</v>
      </c>
      <c r="I23" s="62"/>
      <c r="J23" s="801"/>
      <c r="K23" s="993" t="s">
        <v>19</v>
      </c>
      <c r="L23" s="751">
        <v>286.07400000000001</v>
      </c>
      <c r="M23" s="751">
        <v>287.06599999999997</v>
      </c>
      <c r="N23" s="751">
        <v>285.88</v>
      </c>
      <c r="O23" s="751">
        <v>285.88299999999998</v>
      </c>
      <c r="P23" s="751">
        <v>285.88600000000002</v>
      </c>
      <c r="Q23" s="378"/>
      <c r="R23" s="39"/>
      <c r="S23" s="41"/>
      <c r="T23" s="1351"/>
      <c r="U23" s="55"/>
    </row>
    <row r="24" spans="1:22" s="32" customFormat="1" ht="21.75" customHeight="1">
      <c r="A24" s="33"/>
      <c r="C24" s="579" t="s">
        <v>437</v>
      </c>
      <c r="D24" s="1001">
        <v>140.25800000000001</v>
      </c>
      <c r="E24" s="1001">
        <v>109.828</v>
      </c>
      <c r="F24" s="800">
        <v>59.271999999999998</v>
      </c>
      <c r="G24" s="1001">
        <v>39.271999999999998</v>
      </c>
      <c r="H24" s="1043">
        <v>12.395</v>
      </c>
      <c r="I24" s="65"/>
      <c r="J24" s="801"/>
      <c r="K24" s="993" t="s">
        <v>452</v>
      </c>
      <c r="L24" s="752">
        <v>1238.499</v>
      </c>
      <c r="M24" s="752">
        <v>1258.5889999999999</v>
      </c>
      <c r="N24" s="752">
        <v>1078.614</v>
      </c>
      <c r="O24" s="1017">
        <v>868.40300000000002</v>
      </c>
      <c r="P24" s="1017">
        <v>649.45799999999997</v>
      </c>
      <c r="Q24" s="379"/>
      <c r="R24" s="55"/>
      <c r="S24" s="41"/>
      <c r="T24" s="1353"/>
      <c r="U24" s="55"/>
      <c r="V24" s="66"/>
    </row>
    <row r="25" spans="1:22" s="32" customFormat="1" ht="21.75" customHeight="1">
      <c r="A25" s="33"/>
      <c r="C25" s="581" t="s">
        <v>432</v>
      </c>
      <c r="D25" s="1002">
        <f>D21-D22-D23-D24</f>
        <v>741.27899999999977</v>
      </c>
      <c r="E25" s="1002">
        <f>E21-E22-E23-E24</f>
        <v>847.71699999999987</v>
      </c>
      <c r="F25" s="1002">
        <f>F21-F22-F23-F24</f>
        <v>863.18100000000004</v>
      </c>
      <c r="G25" s="1002">
        <f>G21-G22-G23-G24</f>
        <v>836.10899999999992</v>
      </c>
      <c r="H25" s="1054">
        <f>H21-H22-H23-H24</f>
        <v>703.71400000000006</v>
      </c>
      <c r="I25" s="680"/>
      <c r="J25" s="801"/>
      <c r="K25" s="993" t="s">
        <v>453</v>
      </c>
      <c r="L25" s="753">
        <v>15349.753000000001</v>
      </c>
      <c r="M25" s="753">
        <v>15523.516</v>
      </c>
      <c r="N25" s="753">
        <v>15620.005999999999</v>
      </c>
      <c r="O25" s="753">
        <v>15805.938</v>
      </c>
      <c r="P25" s="753">
        <v>16473.453000000001</v>
      </c>
      <c r="Q25" s="380"/>
      <c r="R25" s="55"/>
      <c r="S25" s="41"/>
      <c r="T25" s="1353"/>
      <c r="U25" s="55"/>
    </row>
    <row r="26" spans="1:22" s="32" customFormat="1" ht="21.75" customHeight="1">
      <c r="A26" s="33"/>
      <c r="C26" s="696"/>
      <c r="D26" s="681"/>
      <c r="E26" s="681"/>
      <c r="F26" s="681"/>
      <c r="G26" s="681"/>
      <c r="H26" s="1009"/>
      <c r="I26" s="697"/>
      <c r="J26" s="803"/>
      <c r="K26" s="993" t="s">
        <v>454</v>
      </c>
      <c r="L26" s="751">
        <v>164.072</v>
      </c>
      <c r="M26" s="751">
        <v>166.405</v>
      </c>
      <c r="N26" s="751">
        <v>199.00899999999999</v>
      </c>
      <c r="O26" s="751">
        <v>198.369</v>
      </c>
      <c r="P26" s="751">
        <v>206</v>
      </c>
      <c r="Q26" s="381"/>
      <c r="R26" s="55"/>
      <c r="S26" s="41"/>
      <c r="T26" s="1353"/>
      <c r="U26" s="55"/>
    </row>
    <row r="27" spans="1:22" s="32" customFormat="1" ht="21.75" customHeight="1">
      <c r="A27" s="33"/>
      <c r="C27" s="679"/>
      <c r="D27" s="698"/>
      <c r="E27" s="698"/>
      <c r="F27" s="698"/>
      <c r="G27" s="698"/>
      <c r="H27" s="1010"/>
      <c r="I27" s="699"/>
      <c r="J27" s="803"/>
      <c r="K27" s="583" t="s">
        <v>455</v>
      </c>
      <c r="L27" s="754">
        <f>SUM(L22:L26)</f>
        <v>20419.79</v>
      </c>
      <c r="M27" s="754">
        <f>SUM(M22:M26)</f>
        <v>20616.967999999997</v>
      </c>
      <c r="N27" s="754">
        <f>SUM(N22:N26)</f>
        <v>20564.900999999998</v>
      </c>
      <c r="O27" s="754">
        <f>SUM(O22:O26)</f>
        <v>20539.985000000001</v>
      </c>
      <c r="P27" s="754">
        <f>SUM(P22:P26)</f>
        <v>20996.189000000002</v>
      </c>
      <c r="Q27" s="382"/>
      <c r="R27" s="55"/>
      <c r="S27" s="41"/>
      <c r="T27" s="1353"/>
      <c r="U27" s="55"/>
    </row>
    <row r="28" spans="1:22" s="32" customFormat="1" ht="18" customHeight="1" thickBot="1">
      <c r="A28" s="33"/>
      <c r="C28" s="55"/>
      <c r="D28" s="682"/>
      <c r="E28" s="682"/>
      <c r="F28" s="682"/>
      <c r="G28" s="682"/>
      <c r="H28" s="1011"/>
      <c r="I28" s="67"/>
      <c r="J28" s="803"/>
      <c r="K28" s="383"/>
      <c r="L28" s="755"/>
      <c r="M28" s="755"/>
      <c r="N28" s="755"/>
      <c r="O28" s="755"/>
      <c r="P28" s="1019"/>
      <c r="Q28" s="384"/>
      <c r="R28" s="55"/>
      <c r="S28" s="55"/>
      <c r="T28" s="1353"/>
      <c r="U28" s="55"/>
    </row>
    <row r="29" spans="1:22" s="32" customFormat="1" ht="15.75" customHeight="1">
      <c r="A29" s="33"/>
      <c r="C29" s="1543" t="s">
        <v>298</v>
      </c>
      <c r="D29" s="1539">
        <f>D7+D10+D14+D20+D21</f>
        <v>316092.34930016199</v>
      </c>
      <c r="E29" s="1539">
        <f>E7+E10+E14+E20+E21</f>
        <v>317875.16200000001</v>
      </c>
      <c r="F29" s="1539">
        <f>F7+F10+F14+F20+F21</f>
        <v>316295.46100000001</v>
      </c>
      <c r="G29" s="1539">
        <f>G7+G10+G14+G20+G21</f>
        <v>325795.90299999999</v>
      </c>
      <c r="H29" s="1539">
        <f>H7+H10+H14+H20+H21</f>
        <v>326561.32900000003</v>
      </c>
      <c r="I29" s="870"/>
      <c r="J29" s="801"/>
      <c r="K29" s="1543" t="s">
        <v>456</v>
      </c>
      <c r="L29" s="1539">
        <f ca="1">L20+L27</f>
        <v>316092.34999999992</v>
      </c>
      <c r="M29" s="1539">
        <f ca="1">M20+M27</f>
        <v>317875.16200000001</v>
      </c>
      <c r="N29" s="1539">
        <f ca="1">N20+N27</f>
        <v>316295.46100000001</v>
      </c>
      <c r="O29" s="1539">
        <f ca="1">O20+O27</f>
        <v>325795.89300000004</v>
      </c>
      <c r="P29" s="1539">
        <f ca="1">P20+P27</f>
        <v>326561.08899999998</v>
      </c>
      <c r="Q29" s="1541"/>
      <c r="R29" s="39"/>
      <c r="S29" s="39"/>
      <c r="T29" s="1351"/>
      <c r="U29" s="55"/>
    </row>
    <row r="30" spans="1:22" s="32" customFormat="1" ht="15.75" customHeight="1" thickBot="1">
      <c r="A30" s="33"/>
      <c r="C30" s="1544"/>
      <c r="D30" s="1540"/>
      <c r="E30" s="1540"/>
      <c r="F30" s="1540"/>
      <c r="G30" s="1540"/>
      <c r="H30" s="1540"/>
      <c r="I30" s="871"/>
      <c r="J30" s="68"/>
      <c r="K30" s="1544"/>
      <c r="L30" s="1540"/>
      <c r="M30" s="1540"/>
      <c r="N30" s="1540"/>
      <c r="O30" s="1540"/>
      <c r="P30" s="1540"/>
      <c r="Q30" s="1542"/>
      <c r="R30" s="69"/>
      <c r="S30" s="41"/>
      <c r="T30" s="1337"/>
      <c r="U30" s="55"/>
    </row>
    <row r="31" spans="1:22" s="32" customFormat="1">
      <c r="A31" s="33"/>
      <c r="C31" s="328"/>
      <c r="I31" s="70"/>
      <c r="J31" s="71"/>
      <c r="K31" s="383"/>
      <c r="L31" s="72"/>
      <c r="M31" s="72"/>
      <c r="N31" s="72"/>
      <c r="O31" s="72"/>
      <c r="P31" s="72"/>
      <c r="Q31" s="39"/>
      <c r="S31" s="55"/>
      <c r="T31" s="1354"/>
      <c r="U31" s="55"/>
    </row>
    <row r="32" spans="1:22" s="32" customFormat="1">
      <c r="A32" s="33"/>
      <c r="C32" s="385"/>
      <c r="D32" s="386"/>
      <c r="E32" s="386"/>
      <c r="F32" s="386"/>
      <c r="G32" s="386"/>
      <c r="H32" s="386"/>
      <c r="I32" s="71"/>
      <c r="J32" s="71"/>
      <c r="K32" s="67"/>
      <c r="L32" s="67"/>
      <c r="M32" s="67"/>
      <c r="N32" s="67"/>
      <c r="O32" s="67"/>
      <c r="P32" s="67"/>
      <c r="Q32" s="39"/>
      <c r="S32" s="55"/>
      <c r="T32" s="1354"/>
      <c r="U32" s="55"/>
    </row>
    <row r="33" spans="1:10">
      <c r="A33" s="54"/>
      <c r="C33" s="32"/>
      <c r="D33" s="71"/>
      <c r="E33" s="71"/>
      <c r="F33" s="71"/>
      <c r="G33" s="71"/>
      <c r="H33" s="71"/>
      <c r="I33" s="71"/>
      <c r="J33" s="71"/>
    </row>
    <row r="34" spans="1:10">
      <c r="J34" s="71"/>
    </row>
  </sheetData>
  <mergeCells count="17">
    <mergeCell ref="C1:K1"/>
    <mergeCell ref="C3:K3"/>
    <mergeCell ref="D6:I6"/>
    <mergeCell ref="C29:C30"/>
    <mergeCell ref="D29:D30"/>
    <mergeCell ref="E29:E30"/>
    <mergeCell ref="F29:F30"/>
    <mergeCell ref="P6:Q6"/>
    <mergeCell ref="P29:P30"/>
    <mergeCell ref="N29:N30"/>
    <mergeCell ref="Q29:Q30"/>
    <mergeCell ref="G29:G30"/>
    <mergeCell ref="O29:O30"/>
    <mergeCell ref="L29:L30"/>
    <mergeCell ref="M29:M30"/>
    <mergeCell ref="H29:H30"/>
    <mergeCell ref="K29:K30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67" orientation="landscape" useFirstPageNumber="1" r:id="rId1"/>
  <headerFooter>
    <oddHeader>&amp;R&amp;"Trebuchet MS,굵게"&amp;12
&amp;"Trebuchet MS,보통"www.wooribank.com</oddHeader>
    <oddFooter>&amp;RPage 2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showGridLines="0" view="pageBreakPreview" zoomScale="85" zoomScaleNormal="80" zoomScaleSheetLayoutView="85" workbookViewId="0">
      <selection activeCell="A2" sqref="A2"/>
    </sheetView>
  </sheetViews>
  <sheetFormatPr defaultRowHeight="23.25"/>
  <cols>
    <col min="1" max="1" width="22.5703125" style="55" customWidth="1"/>
    <col min="2" max="2" width="5.7109375" style="55" customWidth="1"/>
    <col min="3" max="3" width="26" style="55" customWidth="1"/>
    <col min="4" max="4" width="14.28515625" style="67" customWidth="1"/>
    <col min="5" max="12" width="18.7109375" style="80" customWidth="1"/>
    <col min="13" max="13" width="3.85546875" style="55" customWidth="1"/>
    <col min="14" max="14" width="11.140625" style="1240" customWidth="1"/>
    <col min="15" max="15" width="14.140625" style="1206" customWidth="1"/>
    <col min="16" max="16" width="11.140625" style="55" bestFit="1" customWidth="1"/>
    <col min="17" max="16384" width="9.140625" style="55"/>
  </cols>
  <sheetData>
    <row r="1" spans="1:16" s="32" customFormat="1" ht="36" customHeight="1">
      <c r="A1" s="686"/>
      <c r="B1" s="74"/>
      <c r="C1" s="1545" t="s">
        <v>340</v>
      </c>
      <c r="D1" s="1545"/>
      <c r="E1" s="941"/>
      <c r="F1" s="941"/>
      <c r="G1" s="941"/>
      <c r="H1" s="941"/>
      <c r="I1" s="941"/>
      <c r="J1" s="941"/>
      <c r="K1" s="941"/>
      <c r="L1" s="941"/>
      <c r="M1" s="30"/>
      <c r="N1" s="1240"/>
      <c r="O1" s="1206"/>
    </row>
    <row r="2" spans="1:16" s="32" customFormat="1" ht="16.5" customHeight="1">
      <c r="A2" s="33"/>
      <c r="C2" s="387"/>
      <c r="D2" s="387"/>
      <c r="E2" s="388"/>
      <c r="F2" s="388"/>
      <c r="G2" s="388"/>
      <c r="H2" s="388"/>
      <c r="I2" s="388"/>
      <c r="J2" s="388"/>
      <c r="K2" s="388"/>
      <c r="L2" s="388"/>
      <c r="N2" s="1240"/>
      <c r="O2" s="1206"/>
    </row>
    <row r="3" spans="1:16" s="32" customFormat="1" ht="16.5" customHeight="1">
      <c r="A3" s="33"/>
      <c r="C3" s="1546" t="s">
        <v>280</v>
      </c>
      <c r="D3" s="1546"/>
      <c r="E3" s="942"/>
      <c r="F3" s="942"/>
      <c r="G3" s="942"/>
      <c r="H3" s="942"/>
      <c r="I3" s="942"/>
      <c r="J3" s="942"/>
      <c r="K3" s="942"/>
      <c r="L3" s="942"/>
      <c r="N3" s="1240"/>
      <c r="O3" s="1206"/>
    </row>
    <row r="4" spans="1:16" s="32" customFormat="1" ht="16.5" customHeight="1">
      <c r="A4" s="33"/>
      <c r="C4" s="35"/>
      <c r="D4" s="35"/>
      <c r="E4" s="35"/>
      <c r="F4" s="35"/>
      <c r="G4" s="35"/>
      <c r="H4" s="35"/>
      <c r="I4" s="35"/>
      <c r="J4" s="35"/>
      <c r="K4" s="35"/>
      <c r="L4" s="35"/>
      <c r="N4" s="1240"/>
      <c r="O4" s="1206"/>
    </row>
    <row r="5" spans="1:16" s="32" customFormat="1" ht="24.6" customHeight="1">
      <c r="A5" s="33"/>
      <c r="C5" s="75"/>
      <c r="D5" s="76"/>
      <c r="E5" s="1549" t="s">
        <v>388</v>
      </c>
      <c r="F5" s="1549"/>
      <c r="G5" s="1549"/>
      <c r="H5" s="1549"/>
      <c r="I5" s="1550" t="s">
        <v>416</v>
      </c>
      <c r="J5" s="1551" t="s">
        <v>22</v>
      </c>
      <c r="K5" s="1552"/>
      <c r="L5" s="1548" t="s">
        <v>415</v>
      </c>
      <c r="N5" s="1240"/>
      <c r="O5" s="1207"/>
    </row>
    <row r="6" spans="1:16" s="32" customFormat="1" ht="24.6" customHeight="1">
      <c r="A6" s="33"/>
      <c r="C6" s="38"/>
      <c r="D6" s="443" t="s">
        <v>20</v>
      </c>
      <c r="E6" s="998" t="s">
        <v>417</v>
      </c>
      <c r="F6" s="998" t="s">
        <v>412</v>
      </c>
      <c r="G6" s="998" t="s">
        <v>413</v>
      </c>
      <c r="H6" s="998" t="s">
        <v>414</v>
      </c>
      <c r="I6" s="1550"/>
      <c r="J6" s="999" t="s">
        <v>410</v>
      </c>
      <c r="K6" s="1000" t="s">
        <v>411</v>
      </c>
      <c r="L6" s="1548"/>
      <c r="N6" s="1240"/>
      <c r="O6" s="1208"/>
    </row>
    <row r="7" spans="1:16" s="32" customFormat="1" ht="5.25" customHeight="1">
      <c r="A7" s="33"/>
      <c r="C7" s="64"/>
      <c r="E7" s="572"/>
      <c r="F7" s="572"/>
      <c r="G7" s="572"/>
      <c r="H7" s="572"/>
      <c r="I7" s="572"/>
      <c r="J7" s="572"/>
      <c r="K7" s="572"/>
      <c r="L7" s="572"/>
      <c r="N7" s="1240"/>
      <c r="O7" s="1208"/>
    </row>
    <row r="8" spans="1:16" s="32" customFormat="1" ht="27.6" customHeight="1">
      <c r="A8" s="77"/>
      <c r="B8" s="55"/>
      <c r="C8" s="1555" t="s">
        <v>457</v>
      </c>
      <c r="D8" s="1556"/>
      <c r="E8" s="868">
        <f>E9+E12+E15+E16+E17+E18+E19+E20+E21</f>
        <v>879.745</v>
      </c>
      <c r="F8" s="868">
        <f>F9+F12+F15+F16+F17+F18+F19+F20+F21</f>
        <v>604.48399999999992</v>
      </c>
      <c r="G8" s="868">
        <f>G9+G12+G15+G16+G17+G18+G19+G20+G21</f>
        <v>317.68799999999987</v>
      </c>
      <c r="H8" s="868">
        <f>H9+H12+H15+H16+H17+H18+H19+H20+H21</f>
        <v>354.86300000000051</v>
      </c>
      <c r="I8" s="868">
        <f>I9+I12+I15+I16+I17+I18+I19+I20+I21</f>
        <v>2156.7419999999997</v>
      </c>
      <c r="J8" s="868">
        <f>J9+J12+J15+J16+J17+J18+J19+J20+J21+J22</f>
        <v>821.29699999999968</v>
      </c>
      <c r="K8" s="1049">
        <f>K9+K12+K15+K16+K17+K18+K19+K20+K21+K22</f>
        <v>987.07099999999991</v>
      </c>
      <c r="L8" s="1053">
        <f>L9+L12+L15+L16+L17+L18+L19+L20+L21+1</f>
        <v>1808.4730000000004</v>
      </c>
      <c r="N8" s="1240"/>
      <c r="O8" s="1208">
        <f>L8-J8</f>
        <v>987.17600000000073</v>
      </c>
    </row>
    <row r="9" spans="1:16" s="32" customFormat="1" ht="27.6" customHeight="1">
      <c r="A9" s="77"/>
      <c r="B9" s="55"/>
      <c r="C9" s="1553" t="s">
        <v>458</v>
      </c>
      <c r="D9" s="1554"/>
      <c r="E9" s="867">
        <f>E10-E11</f>
        <v>1262.7449999999999</v>
      </c>
      <c r="F9" s="867">
        <f>F10-F11</f>
        <v>1287.576</v>
      </c>
      <c r="G9" s="867">
        <f>G10-G11</f>
        <v>1351.556</v>
      </c>
      <c r="H9" s="867">
        <f>H10-H11</f>
        <v>1318.7740000000003</v>
      </c>
      <c r="I9" s="867">
        <f t="shared" ref="I9" si="0">I10-I11</f>
        <v>5220.6499999999996</v>
      </c>
      <c r="J9" s="867">
        <f>J10-J11</f>
        <v>1367.1509999999998</v>
      </c>
      <c r="K9" s="1051">
        <f>K10-K11</f>
        <v>1397.3229999999999</v>
      </c>
      <c r="L9" s="1055">
        <f>L10-L11</f>
        <v>2764.4740000000002</v>
      </c>
      <c r="N9" s="1240"/>
      <c r="O9" s="1208">
        <f t="shared" ref="O9:O26" si="1">L9-J9</f>
        <v>1397.3230000000003</v>
      </c>
    </row>
    <row r="10" spans="1:16" s="32" customFormat="1" ht="27.6" customHeight="1">
      <c r="A10" s="77"/>
      <c r="B10" s="55"/>
      <c r="C10" s="1553" t="s">
        <v>459</v>
      </c>
      <c r="D10" s="1554"/>
      <c r="E10" s="867">
        <v>2083.7759999999998</v>
      </c>
      <c r="F10" s="1023">
        <v>2105.808</v>
      </c>
      <c r="G10" s="1023">
        <v>2187.8290000000002</v>
      </c>
      <c r="H10" s="867">
        <v>2173.2730000000001</v>
      </c>
      <c r="I10" s="867">
        <v>8550.6869999999999</v>
      </c>
      <c r="J10" s="867">
        <v>2274.7469999999998</v>
      </c>
      <c r="K10" s="973">
        <v>2368.6689999999999</v>
      </c>
      <c r="L10" s="1077">
        <v>4643.4160000000002</v>
      </c>
      <c r="N10" s="1240"/>
      <c r="O10" s="1208">
        <f t="shared" si="1"/>
        <v>2368.6690000000003</v>
      </c>
    </row>
    <row r="11" spans="1:16" s="32" customFormat="1" ht="27.6" customHeight="1">
      <c r="A11" s="77"/>
      <c r="B11" s="55"/>
      <c r="C11" s="1553" t="s">
        <v>460</v>
      </c>
      <c r="D11" s="1554"/>
      <c r="E11" s="867">
        <v>821.03099999999995</v>
      </c>
      <c r="F11" s="1023">
        <v>818.23199999999997</v>
      </c>
      <c r="G11" s="1023">
        <v>836.27300000000002</v>
      </c>
      <c r="H11" s="867">
        <v>854.4989999999998</v>
      </c>
      <c r="I11" s="867">
        <v>3330.0369999999998</v>
      </c>
      <c r="J11" s="867">
        <v>907.596</v>
      </c>
      <c r="K11" s="973">
        <v>971.346</v>
      </c>
      <c r="L11" s="1077">
        <v>1878.942</v>
      </c>
      <c r="N11" s="1240"/>
      <c r="O11" s="1208">
        <f t="shared" si="1"/>
        <v>971.346</v>
      </c>
      <c r="P11" s="32" t="s">
        <v>0</v>
      </c>
    </row>
    <row r="12" spans="1:16" s="32" customFormat="1" ht="27.6" customHeight="1">
      <c r="A12" s="77"/>
      <c r="B12" s="55"/>
      <c r="C12" s="1553" t="s">
        <v>461</v>
      </c>
      <c r="D12" s="1554"/>
      <c r="E12" s="867">
        <f t="shared" ref="E12:I12" si="2">E13-E14</f>
        <v>274.952</v>
      </c>
      <c r="F12" s="1023">
        <f t="shared" si="2"/>
        <v>262.74800000000005</v>
      </c>
      <c r="G12" s="1023">
        <f t="shared" si="2"/>
        <v>276.86899999999997</v>
      </c>
      <c r="H12" s="867">
        <f t="shared" si="2"/>
        <v>255.89700000000016</v>
      </c>
      <c r="I12" s="867">
        <f t="shared" si="2"/>
        <v>1070.4659999999999</v>
      </c>
      <c r="J12" s="867">
        <f>J13-J14</f>
        <v>305.30799999999999</v>
      </c>
      <c r="K12" s="1057">
        <f>K13-K14</f>
        <v>297.346</v>
      </c>
      <c r="L12" s="1055">
        <f>L13-L14</f>
        <v>602.65400000000011</v>
      </c>
      <c r="N12" s="1240"/>
      <c r="O12" s="1208">
        <f t="shared" si="1"/>
        <v>297.34600000000012</v>
      </c>
    </row>
    <row r="13" spans="1:16" s="32" customFormat="1" ht="27.6" customHeight="1">
      <c r="A13" s="77"/>
      <c r="B13" s="55"/>
      <c r="C13" s="1553" t="s">
        <v>462</v>
      </c>
      <c r="D13" s="1554"/>
      <c r="E13" s="867">
        <v>507.61200000000002</v>
      </c>
      <c r="F13" s="1023">
        <v>506.28100000000001</v>
      </c>
      <c r="G13" s="1023">
        <v>534.59699999999998</v>
      </c>
      <c r="H13" s="867">
        <v>520.70800000000008</v>
      </c>
      <c r="I13" s="867">
        <v>2069.1979999999999</v>
      </c>
      <c r="J13" s="867">
        <v>557.60599999999999</v>
      </c>
      <c r="K13" s="973">
        <v>555.4</v>
      </c>
      <c r="L13" s="1077">
        <v>1113.0060000000001</v>
      </c>
      <c r="N13" s="1240"/>
      <c r="O13" s="1208">
        <f t="shared" si="1"/>
        <v>555.40000000000009</v>
      </c>
    </row>
    <row r="14" spans="1:16" s="32" customFormat="1" ht="27.6" customHeight="1">
      <c r="A14" s="77"/>
      <c r="B14" s="55"/>
      <c r="C14" s="1553" t="s">
        <v>463</v>
      </c>
      <c r="D14" s="1554"/>
      <c r="E14" s="867">
        <v>232.66</v>
      </c>
      <c r="F14" s="1023">
        <v>243.53299999999999</v>
      </c>
      <c r="G14" s="1023">
        <v>257.72800000000001</v>
      </c>
      <c r="H14" s="867">
        <v>264.81099999999992</v>
      </c>
      <c r="I14" s="867">
        <v>998.73199999999997</v>
      </c>
      <c r="J14" s="867">
        <v>252.298</v>
      </c>
      <c r="K14" s="973">
        <v>258.05399999999997</v>
      </c>
      <c r="L14" s="1077">
        <v>510.35199999999998</v>
      </c>
      <c r="N14" s="1240"/>
      <c r="O14" s="1208">
        <f t="shared" si="1"/>
        <v>258.05399999999997</v>
      </c>
    </row>
    <row r="15" spans="1:16" s="32" customFormat="1" ht="27.6" customHeight="1">
      <c r="A15" s="77"/>
      <c r="B15" s="55"/>
      <c r="C15" s="1553" t="s">
        <v>464</v>
      </c>
      <c r="D15" s="1554"/>
      <c r="E15" s="867">
        <v>39.828000000000003</v>
      </c>
      <c r="F15" s="1023">
        <v>19.617000000000001</v>
      </c>
      <c r="G15" s="1023">
        <v>48.841999999999999</v>
      </c>
      <c r="H15" s="867">
        <v>16.704999999999998</v>
      </c>
      <c r="I15" s="867">
        <v>124.992</v>
      </c>
      <c r="J15" s="867">
        <v>35.552999999999997</v>
      </c>
      <c r="K15" s="973">
        <v>14.151</v>
      </c>
      <c r="L15" s="1077">
        <v>49.704000000000001</v>
      </c>
      <c r="N15" s="1240"/>
      <c r="O15" s="1208">
        <f t="shared" si="1"/>
        <v>14.151000000000003</v>
      </c>
    </row>
    <row r="16" spans="1:16" s="32" customFormat="1" ht="27.6" customHeight="1">
      <c r="A16" s="77"/>
      <c r="B16" s="55"/>
      <c r="C16" s="1553" t="s">
        <v>465</v>
      </c>
      <c r="D16" s="1554"/>
      <c r="E16" s="867">
        <v>-158.47499999999999</v>
      </c>
      <c r="F16" s="1023">
        <v>12.066000000000001</v>
      </c>
      <c r="G16" s="1023">
        <v>48.773000000000003</v>
      </c>
      <c r="H16" s="867">
        <v>-7.1909999999999883</v>
      </c>
      <c r="I16" s="867">
        <v>-104.827</v>
      </c>
      <c r="J16" s="867">
        <v>49.33</v>
      </c>
      <c r="K16" s="973">
        <v>67.692999999999998</v>
      </c>
      <c r="L16" s="1077">
        <v>117.023</v>
      </c>
      <c r="N16" s="1240"/>
      <c r="O16" s="1208">
        <f t="shared" si="1"/>
        <v>67.692999999999998</v>
      </c>
    </row>
    <row r="17" spans="1:16" s="32" customFormat="1" ht="27.6" customHeight="1">
      <c r="A17" s="77"/>
      <c r="B17" s="55"/>
      <c r="C17" s="1553" t="s">
        <v>466</v>
      </c>
      <c r="D17" s="1554"/>
      <c r="E17" s="867">
        <v>15.785</v>
      </c>
      <c r="F17" s="1023">
        <v>88.387</v>
      </c>
      <c r="G17" s="1023">
        <v>44.273000000000003</v>
      </c>
      <c r="H17" s="867">
        <v>44.263000000000005</v>
      </c>
      <c r="I17" s="867">
        <v>192.708</v>
      </c>
      <c r="J17" s="867">
        <v>0.81200000000000006</v>
      </c>
      <c r="K17" s="973">
        <v>1.2E-2</v>
      </c>
      <c r="L17" s="1077">
        <v>0.82399999999999995</v>
      </c>
      <c r="N17" s="1240"/>
      <c r="O17" s="1208">
        <f t="shared" si="1"/>
        <v>1.19999999999999E-2</v>
      </c>
    </row>
    <row r="18" spans="1:16" s="32" customFormat="1" ht="27.6" customHeight="1">
      <c r="A18" s="77"/>
      <c r="B18" s="55"/>
      <c r="C18" s="1553" t="s">
        <v>467</v>
      </c>
      <c r="D18" s="1554"/>
      <c r="E18" s="867">
        <v>0</v>
      </c>
      <c r="F18" s="1023">
        <v>0</v>
      </c>
      <c r="G18" s="1023">
        <v>0</v>
      </c>
      <c r="H18" s="867">
        <v>0</v>
      </c>
      <c r="I18" s="867">
        <v>0</v>
      </c>
      <c r="J18" s="867">
        <v>0</v>
      </c>
      <c r="K18" s="973">
        <v>0</v>
      </c>
      <c r="L18" s="1077">
        <v>0</v>
      </c>
      <c r="N18" s="1240"/>
      <c r="O18" s="1208">
        <f t="shared" si="1"/>
        <v>0</v>
      </c>
    </row>
    <row r="19" spans="1:16" s="32" customFormat="1" ht="27.6" customHeight="1">
      <c r="A19" s="77"/>
      <c r="B19" s="55"/>
      <c r="C19" s="1553" t="s">
        <v>468</v>
      </c>
      <c r="D19" s="1554"/>
      <c r="E19" s="867">
        <v>-79.277000000000001</v>
      </c>
      <c r="F19" s="1023">
        <v>-204.48599999999999</v>
      </c>
      <c r="G19" s="1023">
        <v>-217.25899999999999</v>
      </c>
      <c r="H19" s="867">
        <v>-284.07500000000005</v>
      </c>
      <c r="I19" s="867">
        <v>-785.13300000000004</v>
      </c>
      <c r="J19" s="867">
        <v>-122.235</v>
      </c>
      <c r="K19" s="973">
        <v>151.32599999999999</v>
      </c>
      <c r="L19" s="1077">
        <v>29.091000000000001</v>
      </c>
      <c r="N19" s="1240"/>
      <c r="O19" s="1208">
        <f t="shared" si="1"/>
        <v>151.32599999999999</v>
      </c>
    </row>
    <row r="20" spans="1:16" s="32" customFormat="1" ht="27.6" customHeight="1">
      <c r="A20" s="77"/>
      <c r="B20" s="55"/>
      <c r="C20" s="1553" t="s">
        <v>469</v>
      </c>
      <c r="D20" s="1554"/>
      <c r="E20" s="867">
        <v>-754.27</v>
      </c>
      <c r="F20" s="1023">
        <v>-784.15700000000004</v>
      </c>
      <c r="G20" s="1023">
        <v>-1108.625</v>
      </c>
      <c r="H20" s="867">
        <v>-883.7489999999998</v>
      </c>
      <c r="I20" s="867">
        <v>-3530.8009999999999</v>
      </c>
      <c r="J20" s="867">
        <v>-739.68399999999997</v>
      </c>
      <c r="K20" s="973">
        <v>-827</v>
      </c>
      <c r="L20" s="1077">
        <v>-1567.338</v>
      </c>
      <c r="N20" s="1240"/>
      <c r="O20" s="1208">
        <f t="shared" si="1"/>
        <v>-827.654</v>
      </c>
    </row>
    <row r="21" spans="1:16" s="32" customFormat="1" ht="27.6" customHeight="1">
      <c r="A21" s="77"/>
      <c r="B21" s="55"/>
      <c r="C21" s="1553" t="s">
        <v>470</v>
      </c>
      <c r="D21" s="1554"/>
      <c r="E21" s="867">
        <v>278.45699999999999</v>
      </c>
      <c r="F21" s="1023">
        <v>-77.266999999999996</v>
      </c>
      <c r="G21" s="1023">
        <v>-126.741</v>
      </c>
      <c r="H21" s="867">
        <v>-105.76099999999998</v>
      </c>
      <c r="I21" s="867">
        <v>-31.312999999999999</v>
      </c>
      <c r="J21" s="867">
        <v>-96.462999999999994</v>
      </c>
      <c r="K21" s="973">
        <v>-92.495999999999995</v>
      </c>
      <c r="L21" s="1077">
        <v>-188.959</v>
      </c>
      <c r="N21" s="1240"/>
      <c r="O21" s="1208">
        <f t="shared" si="1"/>
        <v>-92.496000000000009</v>
      </c>
    </row>
    <row r="22" spans="1:16" s="32" customFormat="1" ht="27.6" customHeight="1">
      <c r="A22" s="77"/>
      <c r="B22" s="55"/>
      <c r="C22" s="1559" t="s">
        <v>471</v>
      </c>
      <c r="D22" s="1554"/>
      <c r="E22" s="867" t="s">
        <v>476</v>
      </c>
      <c r="F22" s="1023" t="s">
        <v>476</v>
      </c>
      <c r="G22" s="1023" t="s">
        <v>477</v>
      </c>
      <c r="H22" s="867" t="s">
        <v>476</v>
      </c>
      <c r="I22" s="867" t="s">
        <v>478</v>
      </c>
      <c r="J22" s="867">
        <v>21.524999999999999</v>
      </c>
      <c r="K22" s="1056">
        <v>-21.283999999999999</v>
      </c>
      <c r="L22" s="1053">
        <v>0.24099999999999999</v>
      </c>
      <c r="N22" s="1240"/>
      <c r="O22" s="1208">
        <f t="shared" si="1"/>
        <v>-21.283999999999999</v>
      </c>
    </row>
    <row r="23" spans="1:16" s="32" customFormat="1" ht="27.6" customHeight="1">
      <c r="A23" s="77"/>
      <c r="B23" s="55"/>
      <c r="C23" s="1560" t="s">
        <v>472</v>
      </c>
      <c r="D23" s="1561"/>
      <c r="E23" s="868">
        <v>-51.113999999999997</v>
      </c>
      <c r="F23" s="973">
        <v>-3.1659999999999999</v>
      </c>
      <c r="G23" s="973">
        <v>53.95</v>
      </c>
      <c r="H23" s="868">
        <v>-206.90500000000003</v>
      </c>
      <c r="I23" s="868">
        <v>-207.23599999999999</v>
      </c>
      <c r="J23" s="868">
        <v>-15.262</v>
      </c>
      <c r="K23" s="973">
        <v>9.08</v>
      </c>
      <c r="L23" s="1077">
        <v>-6.1820000000000004</v>
      </c>
      <c r="N23" s="1240"/>
      <c r="O23" s="1208">
        <f t="shared" si="1"/>
        <v>9.08</v>
      </c>
    </row>
    <row r="24" spans="1:16" s="32" customFormat="1" ht="27.6" customHeight="1">
      <c r="A24" s="77"/>
      <c r="B24" s="55"/>
      <c r="C24" s="1562" t="s">
        <v>473</v>
      </c>
      <c r="D24" s="1563"/>
      <c r="E24" s="868">
        <f t="shared" ref="E24:K24" si="3">E8+E23</f>
        <v>828.63099999999997</v>
      </c>
      <c r="F24" s="868">
        <f t="shared" si="3"/>
        <v>601.31799999999987</v>
      </c>
      <c r="G24" s="868">
        <f t="shared" si="3"/>
        <v>371.63799999999986</v>
      </c>
      <c r="H24" s="868">
        <f t="shared" si="3"/>
        <v>147.95800000000048</v>
      </c>
      <c r="I24" s="868">
        <f t="shared" si="3"/>
        <v>1949.5059999999999</v>
      </c>
      <c r="J24" s="868">
        <f t="shared" si="3"/>
        <v>806.03499999999963</v>
      </c>
      <c r="K24" s="868">
        <f t="shared" si="3"/>
        <v>996.15099999999995</v>
      </c>
      <c r="L24" s="1077">
        <f>L8+L23+1</f>
        <v>1803.2910000000004</v>
      </c>
      <c r="N24" s="1240"/>
      <c r="O24" s="1208">
        <f t="shared" si="1"/>
        <v>997.25600000000077</v>
      </c>
    </row>
    <row r="25" spans="1:16" s="32" customFormat="1" ht="27.6" customHeight="1">
      <c r="A25" s="77"/>
      <c r="B25" s="55"/>
      <c r="C25" s="1021" t="s">
        <v>474</v>
      </c>
      <c r="D25" s="1022"/>
      <c r="E25" s="1024">
        <v>-185.899</v>
      </c>
      <c r="F25" s="1024">
        <v>-135.03399999999999</v>
      </c>
      <c r="G25" s="1024">
        <v>-88.212000000000003</v>
      </c>
      <c r="H25" s="1024">
        <v>-10.273999999999999</v>
      </c>
      <c r="I25" s="1024">
        <v>-419.41800000000001</v>
      </c>
      <c r="J25" s="1024">
        <v>-211.51499999999999</v>
      </c>
      <c r="K25" s="1056">
        <v>-273.70100000000002</v>
      </c>
      <c r="L25" s="1053">
        <v>-485.21600000000001</v>
      </c>
      <c r="N25" s="1240"/>
      <c r="O25" s="1208">
        <f t="shared" si="1"/>
        <v>-273.70100000000002</v>
      </c>
    </row>
    <row r="26" spans="1:16" ht="27.6" customHeight="1" thickBot="1">
      <c r="A26" s="77"/>
      <c r="C26" s="1557" t="s">
        <v>475</v>
      </c>
      <c r="D26" s="1558"/>
      <c r="E26" s="1025">
        <v>637.47299999999996</v>
      </c>
      <c r="F26" s="972">
        <v>460.88799999999998</v>
      </c>
      <c r="G26" s="972">
        <v>280.14600000000002</v>
      </c>
      <c r="H26" s="1025">
        <v>133.64099999999999</v>
      </c>
      <c r="I26" s="1025">
        <v>1512.1479999999999</v>
      </c>
      <c r="J26" s="1025">
        <v>589.73599999999999</v>
      </c>
      <c r="K26" s="972">
        <v>716.14200000000005</v>
      </c>
      <c r="L26" s="1239">
        <v>1305.8779999999999</v>
      </c>
      <c r="N26" s="1238"/>
      <c r="O26" s="1208">
        <f t="shared" si="1"/>
        <v>716.14199999999994</v>
      </c>
      <c r="P26" s="32"/>
    </row>
    <row r="27" spans="1:16" ht="6" customHeight="1">
      <c r="A27" s="77"/>
      <c r="C27" s="389"/>
      <c r="D27" s="43"/>
      <c r="E27" s="78"/>
      <c r="F27" s="78"/>
      <c r="G27" s="78"/>
      <c r="H27" s="78"/>
      <c r="I27" s="78"/>
      <c r="J27" s="78"/>
      <c r="K27" s="78"/>
      <c r="L27" s="1026"/>
      <c r="O27" s="65"/>
    </row>
    <row r="28" spans="1:16" s="32" customFormat="1" ht="19.5" customHeight="1">
      <c r="A28" s="33"/>
      <c r="C28" s="300" t="s">
        <v>479</v>
      </c>
      <c r="D28" s="79"/>
      <c r="E28" s="80"/>
      <c r="F28" s="80"/>
      <c r="G28" s="80"/>
      <c r="H28" s="80"/>
      <c r="I28" s="80"/>
      <c r="J28" s="80"/>
      <c r="K28" s="80"/>
      <c r="L28" s="80"/>
      <c r="N28" s="1240"/>
      <c r="O28" s="1206"/>
    </row>
    <row r="29" spans="1:16" s="32" customFormat="1" ht="19.5" customHeight="1">
      <c r="A29" s="33"/>
      <c r="B29" s="44"/>
      <c r="C29" s="300"/>
      <c r="D29" s="79"/>
      <c r="E29" s="80"/>
      <c r="F29" s="80"/>
      <c r="G29" s="80"/>
      <c r="H29" s="80"/>
      <c r="I29" s="80"/>
      <c r="J29" s="80"/>
      <c r="K29" s="80"/>
      <c r="L29" s="80"/>
      <c r="N29" s="1240"/>
      <c r="O29" s="1206"/>
    </row>
    <row r="30" spans="1:16" s="32" customFormat="1" ht="19.5" customHeight="1">
      <c r="A30" s="33"/>
      <c r="B30" s="44"/>
      <c r="D30" s="79"/>
      <c r="E30" s="80"/>
      <c r="F30" s="80"/>
      <c r="G30" s="80"/>
      <c r="H30" s="80"/>
      <c r="I30" s="80"/>
      <c r="J30" s="80"/>
      <c r="K30" s="80"/>
      <c r="L30" s="80"/>
      <c r="N30" s="1240"/>
      <c r="O30" s="1206"/>
    </row>
    <row r="31" spans="1:16" s="32" customFormat="1">
      <c r="A31" s="33"/>
      <c r="C31" s="44"/>
      <c r="D31" s="390"/>
      <c r="E31" s="392"/>
      <c r="F31" s="392"/>
      <c r="G31" s="392"/>
      <c r="H31" s="392"/>
      <c r="I31" s="392"/>
      <c r="J31" s="392"/>
      <c r="K31" s="392"/>
      <c r="L31" s="392"/>
      <c r="M31" s="103"/>
      <c r="N31" s="1241"/>
      <c r="O31" s="1206"/>
    </row>
    <row r="32" spans="1:16">
      <c r="C32" s="44"/>
      <c r="D32" s="391"/>
      <c r="E32" s="392"/>
      <c r="F32" s="392"/>
      <c r="G32" s="392"/>
      <c r="H32" s="392"/>
      <c r="I32" s="392"/>
      <c r="J32" s="392"/>
      <c r="K32" s="392"/>
      <c r="L32" s="392"/>
      <c r="M32" s="106"/>
      <c r="N32" s="1241"/>
    </row>
    <row r="33" spans="3:12">
      <c r="C33" s="44"/>
      <c r="E33" s="963"/>
      <c r="F33" s="963"/>
      <c r="G33" s="963"/>
      <c r="H33" s="963"/>
      <c r="I33" s="963"/>
      <c r="J33" s="963"/>
      <c r="K33" s="963"/>
      <c r="L33" s="963"/>
    </row>
    <row r="34" spans="3:12">
      <c r="C34" s="81"/>
    </row>
  </sheetData>
  <mergeCells count="24">
    <mergeCell ref="C26:D26"/>
    <mergeCell ref="C20:D20"/>
    <mergeCell ref="C21:D21"/>
    <mergeCell ref="C22:D22"/>
    <mergeCell ref="C23:D23"/>
    <mergeCell ref="C24:D24"/>
    <mergeCell ref="C19:D19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L5:L6"/>
    <mergeCell ref="C1:D1"/>
    <mergeCell ref="C3:D3"/>
    <mergeCell ref="E5:H5"/>
    <mergeCell ref="I5:I6"/>
    <mergeCell ref="J5:K5"/>
  </mergeCells>
  <phoneticPr fontId="7" type="noConversion"/>
  <pageMargins left="0.39370078740157483" right="0.39370078740157483" top="0.62992125984251968" bottom="0.59055118110236227" header="0.15748031496062992" footer="0.15748031496062992"/>
  <pageSetup paperSize="9" scale="64" orientation="landscape" useFirstPageNumber="1" r:id="rId1"/>
  <headerFooter>
    <oddHeader>&amp;R&amp;"Trebuchet MS,보통"&amp;12
www.wooribank.com</oddHeader>
    <oddFooter>&amp;R&amp;"Trebuchet MS,보통"Page 3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showGridLines="0" view="pageBreakPreview" zoomScaleNormal="90" zoomScaleSheetLayoutView="100" workbookViewId="0">
      <selection activeCell="A3" sqref="A3"/>
    </sheetView>
  </sheetViews>
  <sheetFormatPr defaultRowHeight="9.75"/>
  <cols>
    <col min="1" max="1" width="19" style="93" customWidth="1"/>
    <col min="2" max="2" width="3.85546875" style="93" customWidth="1"/>
    <col min="3" max="3" width="38.28515625" style="93" customWidth="1"/>
    <col min="4" max="7" width="22.42578125" style="93" customWidth="1"/>
    <col min="8" max="8" width="9.140625" style="93" customWidth="1"/>
    <col min="9" max="9" width="9.140625" style="93" hidden="1" customWidth="1"/>
    <col min="10" max="10" width="23.85546875" style="93" hidden="1" customWidth="1"/>
    <col min="11" max="14" width="9.140625" style="93" hidden="1" customWidth="1"/>
    <col min="15" max="19" width="9.140625" style="93" customWidth="1"/>
    <col min="20" max="20" width="0.85546875" style="93" customWidth="1"/>
    <col min="21" max="21" width="17.140625" style="93" customWidth="1"/>
    <col min="22" max="25" width="9.140625" style="93" customWidth="1"/>
    <col min="26" max="16384" width="9.140625" style="93"/>
  </cols>
  <sheetData>
    <row r="1" spans="1:18" s="84" customFormat="1" ht="37.5" customHeight="1">
      <c r="A1" s="686"/>
      <c r="B1" s="82"/>
      <c r="C1" s="1564" t="s">
        <v>374</v>
      </c>
      <c r="D1" s="1564"/>
      <c r="E1" s="1564"/>
      <c r="F1" s="1564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</row>
    <row r="2" spans="1:18" s="1071" customFormat="1" ht="9.75" customHeight="1">
      <c r="A2" s="1324"/>
      <c r="C2" s="1334"/>
      <c r="D2" s="1334"/>
      <c r="E2" s="1334"/>
      <c r="F2" s="1334"/>
    </row>
    <row r="3" spans="1:18" s="84" customFormat="1" ht="8.25" customHeight="1">
      <c r="A3" s="393"/>
      <c r="C3" s="85"/>
      <c r="D3" s="85"/>
      <c r="E3" s="85"/>
      <c r="F3" s="85"/>
    </row>
    <row r="4" spans="1:18" s="84" customFormat="1" ht="20.25" customHeight="1">
      <c r="A4" s="393"/>
      <c r="C4" s="86" t="s">
        <v>418</v>
      </c>
      <c r="D4" s="1565" t="s">
        <v>385</v>
      </c>
      <c r="E4" s="1567" t="s">
        <v>375</v>
      </c>
      <c r="F4" s="1568"/>
      <c r="G4" s="1569" t="s">
        <v>376</v>
      </c>
      <c r="K4" s="1071"/>
      <c r="L4" s="1071"/>
    </row>
    <row r="5" spans="1:18" s="84" customFormat="1" ht="20.25" customHeight="1">
      <c r="A5" s="393"/>
      <c r="C5" s="762" t="s">
        <v>24</v>
      </c>
      <c r="D5" s="1566"/>
      <c r="E5" s="771" t="s">
        <v>389</v>
      </c>
      <c r="F5" s="771" t="s">
        <v>390</v>
      </c>
      <c r="G5" s="1570"/>
      <c r="K5" s="1071"/>
    </row>
    <row r="6" spans="1:18" s="84" customFormat="1" ht="4.5" customHeight="1">
      <c r="A6" s="393"/>
      <c r="D6" s="1571"/>
      <c r="E6" s="1571"/>
      <c r="F6" s="1571"/>
      <c r="G6" s="1571"/>
    </row>
    <row r="7" spans="1:18" s="84" customFormat="1" ht="23.25" customHeight="1">
      <c r="A7" s="393"/>
      <c r="C7" s="943" t="s">
        <v>391</v>
      </c>
      <c r="D7" s="1335">
        <f>D8+D9</f>
        <v>1508.7</v>
      </c>
      <c r="E7" s="1335">
        <f>E8+E9</f>
        <v>149.93700000000001</v>
      </c>
      <c r="F7" s="1335">
        <f>F8+F9</f>
        <v>12.501000000000001</v>
      </c>
      <c r="G7" s="1322">
        <f>G8+G9</f>
        <v>1682.4180000000001</v>
      </c>
      <c r="I7" s="1331"/>
    </row>
    <row r="8" spans="1:18" s="84" customFormat="1" ht="23.25" customHeight="1">
      <c r="A8" s="393"/>
      <c r="C8" s="584" t="s">
        <v>392</v>
      </c>
      <c r="D8" s="1323">
        <v>1236.0999999999999</v>
      </c>
      <c r="E8" s="1317">
        <v>121.414</v>
      </c>
      <c r="F8" s="1317">
        <v>9.4410000000000007</v>
      </c>
      <c r="G8" s="1319">
        <v>1367.152</v>
      </c>
      <c r="I8" s="1331"/>
      <c r="J8" s="1346" t="s">
        <v>378</v>
      </c>
      <c r="K8" s="1328">
        <v>3010723</v>
      </c>
      <c r="L8" s="1068">
        <f>L9+L10</f>
        <v>296.32500000000005</v>
      </c>
      <c r="M8" s="1068">
        <f>M9+M10</f>
        <v>27.690999999999999</v>
      </c>
      <c r="N8" s="1070">
        <f>N9+N10+1</f>
        <v>3346.9609999999998</v>
      </c>
    </row>
    <row r="9" spans="1:18" s="84" customFormat="1" ht="23.25" customHeight="1">
      <c r="A9" s="393"/>
      <c r="C9" s="584" t="s">
        <v>393</v>
      </c>
      <c r="D9" s="1317">
        <f>D12-D8-D10-D11</f>
        <v>272.60000000000014</v>
      </c>
      <c r="E9" s="1317">
        <f>E12-E8-E10-E11</f>
        <v>28.522999999999996</v>
      </c>
      <c r="F9" s="1317">
        <f>F12-F8-F10-F11</f>
        <v>3.0599999999999996</v>
      </c>
      <c r="G9" s="1319">
        <f>G12-G8-G10-G11-1</f>
        <v>315.26599999999996</v>
      </c>
      <c r="I9" s="1331"/>
      <c r="J9" s="584" t="s">
        <v>379</v>
      </c>
      <c r="K9" s="1328">
        <v>2494626</v>
      </c>
      <c r="L9" s="1060">
        <v>247.727</v>
      </c>
      <c r="M9" s="1060">
        <v>21.722000000000001</v>
      </c>
      <c r="N9" s="1064">
        <v>2764.4740000000002</v>
      </c>
    </row>
    <row r="10" spans="1:18" s="84" customFormat="1" ht="23.25" customHeight="1">
      <c r="A10" s="393"/>
      <c r="C10" s="584" t="s">
        <v>394</v>
      </c>
      <c r="D10" s="1333">
        <v>-679.5</v>
      </c>
      <c r="E10" s="1317">
        <v>-39.850999999999999</v>
      </c>
      <c r="F10" s="1317">
        <v>-5.0330000000000004</v>
      </c>
      <c r="G10" s="1319">
        <v>-739.68399999999997</v>
      </c>
      <c r="H10" s="89"/>
      <c r="I10" s="1330"/>
      <c r="J10" s="584" t="s">
        <v>380</v>
      </c>
      <c r="K10" s="1328">
        <v>516097</v>
      </c>
      <c r="L10" s="1067">
        <f>L13-L9-L11-L12</f>
        <v>48.598000000000013</v>
      </c>
      <c r="M10" s="1067">
        <f>M13-M9-M11-M12</f>
        <v>5.9689999999999985</v>
      </c>
      <c r="N10" s="1059">
        <f>N13-N9-N11-N12</f>
        <v>581.48699999999974</v>
      </c>
    </row>
    <row r="11" spans="1:18" s="84" customFormat="1" ht="23.25" customHeight="1">
      <c r="A11" s="393"/>
      <c r="C11" s="584" t="s">
        <v>395</v>
      </c>
      <c r="D11" s="1333">
        <v>-64.599999999999994</v>
      </c>
      <c r="E11" s="1317">
        <v>-57.447000000000003</v>
      </c>
      <c r="F11" s="1317">
        <v>-0.33</v>
      </c>
      <c r="G11" s="1319">
        <v>-122.437</v>
      </c>
      <c r="H11" s="89"/>
      <c r="I11" s="1330"/>
      <c r="J11" s="584" t="s">
        <v>381</v>
      </c>
      <c r="K11" s="1328">
        <v>1458600</v>
      </c>
      <c r="L11" s="1060">
        <v>-83.575000000000003</v>
      </c>
      <c r="M11" s="1060">
        <v>-9.8390000000000004</v>
      </c>
      <c r="N11" s="1064">
        <v>-1567.338</v>
      </c>
    </row>
    <row r="12" spans="1:18" s="84" customFormat="1" ht="23.25" customHeight="1">
      <c r="A12" s="393"/>
      <c r="C12" s="943" t="s">
        <v>396</v>
      </c>
      <c r="D12" s="1336">
        <v>764.6</v>
      </c>
      <c r="E12" s="1335">
        <v>52.639000000000003</v>
      </c>
      <c r="F12" s="1335">
        <v>7.1379999999999999</v>
      </c>
      <c r="G12" s="1322">
        <v>821.29700000000003</v>
      </c>
      <c r="H12" s="89"/>
      <c r="I12" s="1330"/>
      <c r="J12" s="584" t="s">
        <v>219</v>
      </c>
      <c r="K12" s="1328">
        <v>-151079</v>
      </c>
      <c r="L12" s="1060">
        <v>-119.60299999999999</v>
      </c>
      <c r="M12" s="1060">
        <v>-2.274</v>
      </c>
      <c r="N12" s="1064">
        <v>29.63</v>
      </c>
    </row>
    <row r="13" spans="1:18" s="84" customFormat="1" ht="23.25" customHeight="1">
      <c r="A13" s="393"/>
      <c r="C13" s="943" t="s">
        <v>397</v>
      </c>
      <c r="D13" s="1336">
        <v>-12.8</v>
      </c>
      <c r="E13" s="1335">
        <v>-1.034</v>
      </c>
      <c r="F13" s="1335">
        <v>-0.104</v>
      </c>
      <c r="G13" s="1322">
        <v>-15.262</v>
      </c>
      <c r="H13" s="89"/>
      <c r="I13" s="1330"/>
      <c r="J13" s="1346" t="s">
        <v>23</v>
      </c>
      <c r="K13" s="1328">
        <v>1703202</v>
      </c>
      <c r="L13" s="1065">
        <v>93.147000000000006</v>
      </c>
      <c r="M13" s="1065">
        <v>15.577999999999999</v>
      </c>
      <c r="N13" s="1064">
        <v>1808.2529999999999</v>
      </c>
    </row>
    <row r="14" spans="1:18" s="84" customFormat="1" ht="23.25" customHeight="1">
      <c r="A14" s="393"/>
      <c r="C14" s="763" t="s">
        <v>382</v>
      </c>
      <c r="D14" s="1326">
        <v>816.5</v>
      </c>
      <c r="E14" s="1347">
        <f t="shared" ref="E14:G14" si="0">E12+E13-E11</f>
        <v>109.05200000000001</v>
      </c>
      <c r="F14" s="1347">
        <f t="shared" si="0"/>
        <v>7.3639999999999999</v>
      </c>
      <c r="G14" s="1322">
        <f t="shared" si="0"/>
        <v>928.47200000000009</v>
      </c>
      <c r="H14" s="89"/>
      <c r="I14" s="1330"/>
      <c r="J14" s="1346" t="s">
        <v>21</v>
      </c>
      <c r="K14" s="1328">
        <v>-471</v>
      </c>
      <c r="L14" s="1060">
        <v>-2.988</v>
      </c>
      <c r="M14" s="1060">
        <v>-7.6999999999999999E-2</v>
      </c>
      <c r="N14" s="1064">
        <v>-6.1820000000000004</v>
      </c>
    </row>
    <row r="15" spans="1:18" s="84" customFormat="1" ht="23.25" customHeight="1">
      <c r="A15" s="393"/>
      <c r="C15" s="943" t="s">
        <v>398</v>
      </c>
      <c r="D15" s="1336">
        <f t="shared" ref="D15:G15" si="1">+D12+D13</f>
        <v>751.80000000000007</v>
      </c>
      <c r="E15" s="1335">
        <f t="shared" si="1"/>
        <v>51.605000000000004</v>
      </c>
      <c r="F15" s="1335">
        <f t="shared" si="1"/>
        <v>7.0339999999999998</v>
      </c>
      <c r="G15" s="1322">
        <f t="shared" si="1"/>
        <v>806.03500000000008</v>
      </c>
      <c r="H15" s="89"/>
      <c r="I15" s="1330"/>
      <c r="J15" s="1320" t="s">
        <v>382</v>
      </c>
      <c r="K15" s="1328">
        <v>1551653</v>
      </c>
      <c r="L15" s="1066">
        <f t="shared" ref="L15:N15" si="2">L13+L14-L12</f>
        <v>209.762</v>
      </c>
      <c r="M15" s="1066">
        <f t="shared" si="2"/>
        <v>17.774999999999999</v>
      </c>
      <c r="N15" s="1069">
        <f t="shared" si="2"/>
        <v>1772.4409999999998</v>
      </c>
    </row>
    <row r="16" spans="1:18" s="84" customFormat="1" ht="23.25" customHeight="1" thickBot="1">
      <c r="A16" s="393"/>
      <c r="C16" s="585" t="s">
        <v>399</v>
      </c>
      <c r="D16" s="1342">
        <v>550.6</v>
      </c>
      <c r="E16" s="1338">
        <v>39.316000000000003</v>
      </c>
      <c r="F16" s="1338">
        <v>6.4359999999999999</v>
      </c>
      <c r="G16" s="1318">
        <v>590</v>
      </c>
      <c r="H16" s="89"/>
      <c r="I16" s="1330"/>
      <c r="J16" s="1346" t="s">
        <v>383</v>
      </c>
      <c r="K16" s="1328">
        <v>1702732</v>
      </c>
      <c r="L16" s="1065">
        <f t="shared" ref="L16:N16" si="3">+L13+L14</f>
        <v>90.159000000000006</v>
      </c>
      <c r="M16" s="1065">
        <f t="shared" si="3"/>
        <v>15.500999999999999</v>
      </c>
      <c r="N16" s="1063">
        <f t="shared" si="3"/>
        <v>1802.0709999999999</v>
      </c>
    </row>
    <row r="17" spans="1:23" s="84" customFormat="1" ht="27.75" customHeight="1" thickBot="1">
      <c r="A17" s="393"/>
      <c r="C17" s="770"/>
      <c r="D17" s="769"/>
      <c r="E17" s="769"/>
      <c r="F17" s="769"/>
      <c r="G17" s="986"/>
      <c r="H17" s="89"/>
      <c r="I17" s="89"/>
      <c r="J17" s="1332" t="s">
        <v>558</v>
      </c>
      <c r="K17" s="1328">
        <v>1236853</v>
      </c>
      <c r="L17" s="1061">
        <v>67.617999999999995</v>
      </c>
      <c r="M17" s="1061">
        <v>14.843</v>
      </c>
      <c r="N17" s="1058">
        <v>1316.722</v>
      </c>
    </row>
    <row r="18" spans="1:23" s="84" customFormat="1" ht="20.25" customHeight="1">
      <c r="A18" s="393"/>
      <c r="C18" s="86" t="s">
        <v>419</v>
      </c>
      <c r="D18" s="1565" t="s">
        <v>385</v>
      </c>
      <c r="E18" s="1567" t="s">
        <v>375</v>
      </c>
      <c r="F18" s="1568"/>
      <c r="G18" s="1569" t="s">
        <v>376</v>
      </c>
      <c r="I18" s="1071"/>
    </row>
    <row r="19" spans="1:23" s="84" customFormat="1" ht="20.25" customHeight="1">
      <c r="A19" s="393"/>
      <c r="C19" s="762" t="s">
        <v>24</v>
      </c>
      <c r="D19" s="1566"/>
      <c r="E19" s="771" t="s">
        <v>351</v>
      </c>
      <c r="F19" s="771" t="s">
        <v>377</v>
      </c>
      <c r="G19" s="1570"/>
      <c r="J19" s="1340" t="s">
        <v>560</v>
      </c>
      <c r="K19" s="1575" t="s">
        <v>559</v>
      </c>
      <c r="L19" s="1572" t="s">
        <v>561</v>
      </c>
      <c r="M19" s="1575" t="s">
        <v>377</v>
      </c>
      <c r="N19" s="1572" t="s">
        <v>376</v>
      </c>
      <c r="W19" s="1062"/>
    </row>
    <row r="20" spans="1:23" s="84" customFormat="1" ht="4.5" customHeight="1">
      <c r="A20" s="393"/>
      <c r="D20" s="1571"/>
      <c r="E20" s="1578"/>
      <c r="F20" s="1578"/>
      <c r="G20" s="1578"/>
      <c r="K20" s="1577"/>
      <c r="L20" s="1574"/>
      <c r="M20" s="1576"/>
      <c r="N20" s="1573"/>
    </row>
    <row r="21" spans="1:23" s="84" customFormat="1" ht="23.25" customHeight="1">
      <c r="A21" s="393"/>
      <c r="C21" s="1255" t="s">
        <v>378</v>
      </c>
      <c r="D21" s="1335">
        <f>D22+D23</f>
        <v>1501.98</v>
      </c>
      <c r="E21" s="1335">
        <f>E22+E23</f>
        <v>145.917</v>
      </c>
      <c r="F21" s="1335">
        <f>F22+F23</f>
        <v>15.190000000000001</v>
      </c>
      <c r="G21" s="1322">
        <f>G22+G23</f>
        <v>1661.62</v>
      </c>
      <c r="J21" s="1346" t="s">
        <v>378</v>
      </c>
      <c r="K21" s="1328">
        <f>K8/1000</f>
        <v>3010.723</v>
      </c>
      <c r="L21" s="1068">
        <f>L22+L23</f>
        <v>296.32500000000005</v>
      </c>
      <c r="M21" s="1068">
        <f>M22+M23</f>
        <v>27.690999999999999</v>
      </c>
      <c r="N21" s="1070">
        <f>N22+N23+1</f>
        <v>3346.9609999999998</v>
      </c>
    </row>
    <row r="22" spans="1:23" s="84" customFormat="1" ht="23.25" customHeight="1">
      <c r="A22" s="393"/>
      <c r="C22" s="584" t="s">
        <v>379</v>
      </c>
      <c r="D22" s="1323">
        <v>1258.53</v>
      </c>
      <c r="E22" s="1317">
        <v>126.313</v>
      </c>
      <c r="F22" s="1317">
        <v>12.281000000000001</v>
      </c>
      <c r="G22" s="1319">
        <v>1397.32</v>
      </c>
      <c r="H22" s="1071"/>
      <c r="I22" s="1340"/>
      <c r="J22" s="584" t="s">
        <v>379</v>
      </c>
      <c r="K22" s="1341">
        <v>2494626</v>
      </c>
      <c r="L22" s="1060">
        <v>247.727</v>
      </c>
      <c r="M22" s="1060">
        <v>21.722000000000001</v>
      </c>
      <c r="N22" s="1064">
        <v>2764.4740000000002</v>
      </c>
      <c r="O22" s="1071"/>
      <c r="P22" s="1071"/>
      <c r="Q22" s="1071"/>
      <c r="R22" s="1071"/>
      <c r="S22" s="1071"/>
      <c r="T22" s="1071"/>
      <c r="U22" s="1071"/>
      <c r="V22" s="1071"/>
      <c r="W22" s="1071"/>
    </row>
    <row r="23" spans="1:23" s="84" customFormat="1" ht="23.25" customHeight="1">
      <c r="A23" s="393"/>
      <c r="C23" s="584" t="s">
        <v>557</v>
      </c>
      <c r="D23" s="1317">
        <f>D26-D22-D24-D25</f>
        <v>243.4500000000001</v>
      </c>
      <c r="E23" s="1317">
        <f>E26-E22-E24-E25</f>
        <v>19.603999999999992</v>
      </c>
      <c r="F23" s="1317">
        <f>F26-F22-F24-F25</f>
        <v>2.9090000000000003</v>
      </c>
      <c r="G23" s="1319">
        <f>G26-G22-G24-G25-1</f>
        <v>264.30000000000007</v>
      </c>
      <c r="I23" s="1340"/>
      <c r="J23" s="584" t="s">
        <v>380</v>
      </c>
      <c r="K23" s="1328">
        <v>516097</v>
      </c>
      <c r="L23" s="1067">
        <f>L26-L22-L24-L25</f>
        <v>48.598000000000013</v>
      </c>
      <c r="M23" s="1067">
        <f>M26-M22-M24-M25</f>
        <v>5.9689999999999985</v>
      </c>
      <c r="N23" s="1059">
        <f>N26-N22-N24-N25</f>
        <v>581.48699999999974</v>
      </c>
    </row>
    <row r="24" spans="1:23" s="84" customFormat="1" ht="23.25" customHeight="1">
      <c r="A24" s="393"/>
      <c r="C24" s="584" t="s">
        <v>381</v>
      </c>
      <c r="D24" s="1333">
        <v>-779.1</v>
      </c>
      <c r="E24" s="1317">
        <v>-43.253999999999998</v>
      </c>
      <c r="F24" s="1317">
        <v>-4.806</v>
      </c>
      <c r="G24" s="1319">
        <v>-827.65</v>
      </c>
      <c r="H24" s="89"/>
      <c r="I24" s="1340"/>
      <c r="J24" s="584" t="s">
        <v>381</v>
      </c>
      <c r="K24" s="1341">
        <v>1458600</v>
      </c>
      <c r="L24" s="1060">
        <v>-83.575000000000003</v>
      </c>
      <c r="M24" s="1060">
        <v>-9.8390000000000004</v>
      </c>
      <c r="N24" s="1064">
        <v>-1567.338</v>
      </c>
      <c r="O24" s="1071"/>
      <c r="P24" s="1071"/>
    </row>
    <row r="25" spans="1:23" s="84" customFormat="1" ht="23.25" customHeight="1">
      <c r="A25" s="393"/>
      <c r="C25" s="584" t="s">
        <v>219</v>
      </c>
      <c r="D25" s="1333">
        <v>215.7</v>
      </c>
      <c r="E25" s="1317">
        <v>-62.155000000000001</v>
      </c>
      <c r="F25" s="1317">
        <v>-2.0649999999999999</v>
      </c>
      <c r="G25" s="1319">
        <v>151.53</v>
      </c>
      <c r="H25" s="89"/>
      <c r="I25" s="1340"/>
      <c r="J25" s="584" t="s">
        <v>219</v>
      </c>
      <c r="K25" s="1328">
        <v>-151079</v>
      </c>
      <c r="L25" s="1060">
        <v>-119.60299999999999</v>
      </c>
      <c r="M25" s="1060">
        <v>-2.274</v>
      </c>
      <c r="N25" s="1064">
        <v>29.63</v>
      </c>
    </row>
    <row r="26" spans="1:23" s="84" customFormat="1" ht="23.25" customHeight="1">
      <c r="A26" s="393"/>
      <c r="C26" s="1255" t="s">
        <v>23</v>
      </c>
      <c r="D26" s="1336">
        <v>938.58</v>
      </c>
      <c r="E26" s="1335">
        <v>40.508000000000003</v>
      </c>
      <c r="F26" s="1335">
        <v>8.3190000000000008</v>
      </c>
      <c r="G26" s="1322">
        <v>986.5</v>
      </c>
      <c r="H26" s="89"/>
      <c r="I26" s="1340"/>
      <c r="J26" s="1346" t="s">
        <v>23</v>
      </c>
      <c r="K26" s="1328">
        <v>1703202</v>
      </c>
      <c r="L26" s="1065">
        <v>93.147000000000006</v>
      </c>
      <c r="M26" s="1065">
        <v>15.577999999999999</v>
      </c>
      <c r="N26" s="1064">
        <v>1808.2529999999999</v>
      </c>
    </row>
    <row r="27" spans="1:23" s="84" customFormat="1" ht="23.25" customHeight="1">
      <c r="A27" s="393"/>
      <c r="C27" s="1255" t="s">
        <v>21</v>
      </c>
      <c r="D27" s="1336">
        <v>12.3</v>
      </c>
      <c r="E27" s="1335">
        <v>-1.954</v>
      </c>
      <c r="F27" s="1335">
        <v>2.7E-2</v>
      </c>
      <c r="G27" s="1322">
        <v>9.08</v>
      </c>
      <c r="H27" s="89"/>
      <c r="I27" s="1340"/>
      <c r="J27" s="1346" t="s">
        <v>21</v>
      </c>
      <c r="K27" s="1341">
        <v>-471</v>
      </c>
      <c r="L27" s="1060">
        <v>-2.988</v>
      </c>
      <c r="M27" s="1060">
        <v>-7.6999999999999999E-2</v>
      </c>
      <c r="N27" s="1064">
        <v>-6.1820000000000004</v>
      </c>
      <c r="O27" s="1071"/>
      <c r="P27" s="1071"/>
    </row>
    <row r="28" spans="1:23" s="84" customFormat="1" ht="23.25" customHeight="1">
      <c r="A28" s="393"/>
      <c r="C28" s="763" t="s">
        <v>382</v>
      </c>
      <c r="D28" s="1347">
        <f t="shared" ref="D28:F28" si="4">D26+D27-D25</f>
        <v>735.18000000000006</v>
      </c>
      <c r="E28" s="1347">
        <f t="shared" si="4"/>
        <v>100.709</v>
      </c>
      <c r="F28" s="1347">
        <f t="shared" si="4"/>
        <v>10.411</v>
      </c>
      <c r="G28" s="1322">
        <f>G26+G27-G25+1</f>
        <v>845.05000000000007</v>
      </c>
      <c r="H28" s="89"/>
      <c r="I28" s="1340"/>
      <c r="J28" s="1320" t="s">
        <v>382</v>
      </c>
      <c r="K28" s="1328">
        <v>1551653</v>
      </c>
      <c r="L28" s="1066">
        <f t="shared" ref="L28:N28" si="5">L26+L27-L25</f>
        <v>209.762</v>
      </c>
      <c r="M28" s="1066">
        <f t="shared" si="5"/>
        <v>17.774999999999999</v>
      </c>
      <c r="N28" s="1069">
        <f t="shared" si="5"/>
        <v>1772.4409999999998</v>
      </c>
    </row>
    <row r="29" spans="1:23" s="84" customFormat="1" ht="23.25" customHeight="1">
      <c r="A29" s="393"/>
      <c r="C29" s="1255" t="s">
        <v>383</v>
      </c>
      <c r="D29" s="1335">
        <f t="shared" ref="D29:G29" si="6">+D26+D27</f>
        <v>950.88</v>
      </c>
      <c r="E29" s="1335">
        <f t="shared" si="6"/>
        <v>38.554000000000002</v>
      </c>
      <c r="F29" s="1335">
        <f t="shared" si="6"/>
        <v>8.3460000000000001</v>
      </c>
      <c r="G29" s="1322">
        <f t="shared" si="6"/>
        <v>995.58</v>
      </c>
      <c r="H29" s="89"/>
      <c r="I29" s="1340"/>
      <c r="J29" s="1346" t="s">
        <v>383</v>
      </c>
      <c r="K29" s="1341">
        <v>1702732</v>
      </c>
      <c r="L29" s="1065">
        <f t="shared" ref="L29:N29" si="7">+L26+L27</f>
        <v>90.159000000000006</v>
      </c>
      <c r="M29" s="1065">
        <f t="shared" si="7"/>
        <v>15.500999999999999</v>
      </c>
      <c r="N29" s="1063">
        <f t="shared" si="7"/>
        <v>1802.0709999999999</v>
      </c>
      <c r="O29" s="1071"/>
      <c r="P29" s="1071"/>
    </row>
    <row r="30" spans="1:23" s="84" customFormat="1" ht="23.25" customHeight="1" thickBot="1">
      <c r="A30" s="393"/>
      <c r="C30" s="585" t="s">
        <v>384</v>
      </c>
      <c r="D30" s="1342">
        <v>686.21</v>
      </c>
      <c r="E30" s="1338">
        <v>28.302</v>
      </c>
      <c r="F30" s="1338">
        <v>8.2859999999999996</v>
      </c>
      <c r="G30" s="1318">
        <v>716</v>
      </c>
      <c r="H30" s="89"/>
      <c r="I30" s="1340"/>
      <c r="J30" s="1332" t="s">
        <v>558</v>
      </c>
      <c r="K30" s="1328">
        <v>1236853</v>
      </c>
      <c r="L30" s="1061">
        <v>67.617999999999995</v>
      </c>
      <c r="M30" s="1061">
        <v>14.843</v>
      </c>
      <c r="N30" s="1058">
        <v>1316.722</v>
      </c>
    </row>
    <row r="31" spans="1:23" s="84" customFormat="1" ht="17.25" customHeight="1">
      <c r="A31" s="88"/>
      <c r="C31" s="300" t="s">
        <v>517</v>
      </c>
      <c r="D31" s="300"/>
      <c r="E31" s="300"/>
      <c r="F31" s="300"/>
      <c r="G31" s="300"/>
      <c r="H31" s="89"/>
      <c r="I31" s="1340"/>
    </row>
    <row r="32" spans="1:23" s="84" customFormat="1" ht="17.25" customHeight="1">
      <c r="A32" s="88"/>
      <c r="C32" s="300" t="s">
        <v>518</v>
      </c>
      <c r="D32" s="394"/>
      <c r="E32" s="394"/>
      <c r="F32" s="394"/>
      <c r="G32" s="394"/>
      <c r="H32" s="89"/>
    </row>
    <row r="33" spans="1:10" s="84" customFormat="1" ht="11.25" customHeight="1">
      <c r="A33" s="88"/>
      <c r="C33" s="87"/>
      <c r="D33" s="1329"/>
      <c r="E33" s="1329"/>
      <c r="F33" s="1329"/>
      <c r="G33" s="1329"/>
      <c r="H33" s="89"/>
      <c r="I33" s="89"/>
      <c r="J33" s="89"/>
    </row>
    <row r="34" spans="1:10" s="92" customFormat="1">
      <c r="A34" s="93"/>
      <c r="B34" s="93"/>
      <c r="C34" s="93"/>
      <c r="D34" s="93"/>
      <c r="E34" s="93"/>
      <c r="F34" s="93"/>
    </row>
    <row r="35" spans="1:10" s="92" customFormat="1">
      <c r="A35" s="93"/>
      <c r="B35" s="93"/>
      <c r="C35" s="93"/>
      <c r="D35" s="93"/>
      <c r="E35" s="93"/>
      <c r="F35" s="93"/>
    </row>
    <row r="36" spans="1:10" s="92" customFormat="1">
      <c r="A36" s="93"/>
      <c r="B36" s="93"/>
      <c r="C36" s="93"/>
      <c r="D36" s="93"/>
      <c r="E36" s="93"/>
      <c r="F36" s="93"/>
    </row>
    <row r="37" spans="1:10" s="92" customFormat="1">
      <c r="A37" s="93"/>
      <c r="B37" s="93"/>
      <c r="C37" s="93"/>
      <c r="D37" s="93"/>
      <c r="E37" s="93"/>
      <c r="F37" s="93"/>
    </row>
    <row r="38" spans="1:10" s="92" customFormat="1" ht="16.5">
      <c r="A38" s="93"/>
      <c r="B38" s="93"/>
      <c r="C38" s="93"/>
      <c r="D38" s="93"/>
      <c r="E38" s="1345"/>
      <c r="F38" s="1345"/>
    </row>
    <row r="39" spans="1:10" s="92" customFormat="1" ht="16.5">
      <c r="A39" s="93"/>
      <c r="B39" s="93"/>
      <c r="C39" s="67"/>
      <c r="D39" s="1343"/>
      <c r="E39" s="67"/>
      <c r="F39" s="67"/>
    </row>
    <row r="40" spans="1:10" s="92" customFormat="1" ht="15">
      <c r="A40" s="93"/>
      <c r="B40" s="93"/>
      <c r="C40" s="67"/>
      <c r="D40" s="67"/>
      <c r="E40" s="67"/>
      <c r="F40" s="67"/>
    </row>
    <row r="41" spans="1:10" s="92" customFormat="1" ht="15">
      <c r="A41" s="93"/>
      <c r="B41" s="93"/>
      <c r="C41" s="67"/>
      <c r="D41" s="1339"/>
      <c r="E41" s="67"/>
      <c r="F41" s="67"/>
    </row>
    <row r="42" spans="1:10" s="92" customFormat="1" ht="15">
      <c r="A42" s="93"/>
      <c r="B42" s="93"/>
      <c r="C42" s="67"/>
      <c r="D42" s="1339"/>
      <c r="E42" s="67"/>
      <c r="F42" s="67"/>
    </row>
    <row r="43" spans="1:10" s="92" customFormat="1" ht="15">
      <c r="A43" s="93"/>
      <c r="B43" s="93"/>
      <c r="C43" s="67"/>
      <c r="D43" s="1339"/>
      <c r="E43" s="67"/>
      <c r="F43" s="67"/>
    </row>
    <row r="44" spans="1:10" s="92" customFormat="1" ht="15">
      <c r="A44" s="93"/>
      <c r="B44" s="93"/>
      <c r="C44" s="67"/>
      <c r="D44" s="1339"/>
      <c r="E44" s="67"/>
      <c r="F44" s="67"/>
    </row>
    <row r="45" spans="1:10" s="92" customFormat="1" ht="15">
      <c r="A45" s="93"/>
      <c r="B45" s="93"/>
      <c r="C45" s="67"/>
      <c r="D45" s="1339"/>
      <c r="E45" s="67"/>
      <c r="F45" s="67"/>
    </row>
    <row r="46" spans="1:10" s="92" customFormat="1" ht="15">
      <c r="A46" s="93"/>
      <c r="B46" s="93"/>
      <c r="C46" s="67"/>
      <c r="D46" s="1339"/>
      <c r="E46" s="67"/>
      <c r="F46" s="67"/>
    </row>
    <row r="47" spans="1:10" s="92" customFormat="1" ht="15">
      <c r="A47" s="93"/>
      <c r="B47" s="93"/>
      <c r="C47" s="67"/>
      <c r="D47" s="1339"/>
      <c r="E47" s="67"/>
      <c r="F47" s="67"/>
    </row>
    <row r="48" spans="1:10" s="92" customFormat="1" ht="15">
      <c r="A48" s="93"/>
      <c r="B48" s="93"/>
      <c r="C48" s="67"/>
      <c r="D48" s="1339"/>
      <c r="E48" s="67"/>
      <c r="F48" s="67"/>
    </row>
    <row r="49" spans="1:6" s="92" customFormat="1" ht="15">
      <c r="A49" s="93"/>
      <c r="B49" s="93"/>
      <c r="C49" s="67"/>
      <c r="D49" s="1339"/>
      <c r="E49" s="67"/>
      <c r="F49" s="67"/>
    </row>
    <row r="50" spans="1:6" s="92" customFormat="1" ht="15">
      <c r="A50" s="93"/>
      <c r="B50" s="93"/>
      <c r="C50" s="67"/>
      <c r="D50" s="1339"/>
      <c r="E50" s="67"/>
      <c r="F50" s="67"/>
    </row>
    <row r="51" spans="1:6" s="92" customFormat="1" ht="15">
      <c r="A51" s="93"/>
      <c r="B51" s="93"/>
      <c r="C51" s="67"/>
      <c r="D51" s="67"/>
      <c r="E51" s="67"/>
      <c r="F51" s="67"/>
    </row>
  </sheetData>
  <mergeCells count="13">
    <mergeCell ref="N19:N20"/>
    <mergeCell ref="L19:L20"/>
    <mergeCell ref="M19:M20"/>
    <mergeCell ref="K19:K20"/>
    <mergeCell ref="D20:G20"/>
    <mergeCell ref="D18:D19"/>
    <mergeCell ref="E18:F18"/>
    <mergeCell ref="G18:G19"/>
    <mergeCell ref="C1:F1"/>
    <mergeCell ref="D4:D5"/>
    <mergeCell ref="E4:F4"/>
    <mergeCell ref="G4:G5"/>
    <mergeCell ref="D6:G6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78" orientation="landscape" useFirstPageNumber="1" r:id="rId1"/>
  <headerFooter>
    <oddHeader>&amp;R&amp;"Trebuchet MS,보통"&amp;12
www.wooribank.com</oddHeader>
    <oddFooter>&amp;R&amp;"Trebuchet MS,보통"Page 4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31"/>
  <sheetViews>
    <sheetView showGridLines="0" view="pageBreakPreview" zoomScale="90" zoomScaleNormal="100" zoomScaleSheetLayoutView="90" workbookViewId="0">
      <selection activeCell="A2" sqref="A2"/>
    </sheetView>
  </sheetViews>
  <sheetFormatPr defaultRowHeight="8.25"/>
  <cols>
    <col min="1" max="1" width="17.85546875" style="101" customWidth="1"/>
    <col min="2" max="2" width="6.140625" style="101" customWidth="1"/>
    <col min="3" max="3" width="26.7109375" style="118" customWidth="1"/>
    <col min="4" max="4" width="12.7109375" style="101" customWidth="1"/>
    <col min="5" max="5" width="0.85546875" style="101" customWidth="1"/>
    <col min="6" max="6" width="12.7109375" style="101" customWidth="1"/>
    <col min="7" max="7" width="1.42578125" style="101" customWidth="1"/>
    <col min="8" max="8" width="12.7109375" style="101" customWidth="1"/>
    <col min="9" max="9" width="1.28515625" style="101" customWidth="1"/>
    <col min="10" max="10" width="12.7109375" style="101" customWidth="1"/>
    <col min="11" max="11" width="1.42578125" style="101" customWidth="1"/>
    <col min="12" max="12" width="12.7109375" style="101" customWidth="1"/>
    <col min="13" max="13" width="1.28515625" style="101" customWidth="1"/>
    <col min="14" max="14" width="12.7109375" style="101" customWidth="1"/>
    <col min="15" max="15" width="2" style="119" customWidth="1"/>
    <col min="16" max="16" width="1.140625" style="101" customWidth="1"/>
    <col min="17" max="17" width="5.5703125" style="101" customWidth="1"/>
    <col min="18" max="18" width="1.140625" style="101" customWidth="1"/>
    <col min="19" max="19" width="4.7109375" style="101" customWidth="1"/>
    <col min="20" max="20" width="1.140625" style="101" customWidth="1"/>
    <col min="21" max="22" width="4" style="101" customWidth="1"/>
    <col min="23" max="23" width="1.42578125" style="101" hidden="1" customWidth="1"/>
    <col min="24" max="24" width="4.28515625" style="101" customWidth="1"/>
    <col min="25" max="25" width="1.140625" style="101" customWidth="1"/>
    <col min="26" max="26" width="5.5703125" style="101" customWidth="1"/>
    <col min="27" max="27" width="1.140625" style="101" customWidth="1"/>
    <col min="28" max="28" width="4.7109375" style="101" customWidth="1"/>
    <col min="29" max="29" width="1.140625" style="101" customWidth="1"/>
    <col min="30" max="30" width="3.7109375" style="101" customWidth="1"/>
    <col min="31" max="31" width="4" style="101" customWidth="1"/>
    <col min="32" max="16384" width="9.140625" style="101"/>
  </cols>
  <sheetData>
    <row r="1" spans="1:31" s="97" customFormat="1" ht="30" customHeight="1">
      <c r="A1" s="687"/>
      <c r="B1" s="94"/>
      <c r="C1" s="944" t="s">
        <v>341</v>
      </c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5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</row>
    <row r="2" spans="1:31" s="97" customFormat="1" ht="8.25" customHeight="1">
      <c r="A2" s="98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</row>
    <row r="3" spans="1:31" s="97" customFormat="1" ht="6.75" customHeight="1">
      <c r="A3" s="98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</row>
    <row r="4" spans="1:31" s="97" customFormat="1" ht="15" customHeight="1">
      <c r="A4" s="98"/>
      <c r="C4" s="99" t="s">
        <v>312</v>
      </c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</row>
    <row r="5" spans="1:31" s="97" customFormat="1" ht="7.5" customHeight="1">
      <c r="A5" s="98"/>
      <c r="C5" s="99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  <c r="AB5" s="96"/>
      <c r="AC5" s="96"/>
      <c r="AD5" s="96"/>
      <c r="AE5" s="96"/>
    </row>
    <row r="6" spans="1:31" s="97" customFormat="1" ht="8.25" customHeight="1">
      <c r="A6" s="98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6"/>
      <c r="AE6" s="96"/>
    </row>
    <row r="7" spans="1:31" ht="16.5" customHeight="1">
      <c r="A7" s="100"/>
      <c r="C7" s="102"/>
      <c r="D7" s="1582" t="s">
        <v>480</v>
      </c>
      <c r="E7" s="1582"/>
      <c r="F7" s="1583"/>
      <c r="G7" s="1209"/>
      <c r="H7" s="1582" t="s">
        <v>481</v>
      </c>
      <c r="I7" s="1582"/>
      <c r="J7" s="1583"/>
      <c r="K7" s="1209"/>
      <c r="L7" s="1582" t="s">
        <v>482</v>
      </c>
      <c r="M7" s="1582"/>
      <c r="N7" s="1583"/>
      <c r="O7" s="1579"/>
      <c r="P7" s="1579"/>
      <c r="Q7" s="1579"/>
      <c r="R7" s="1579"/>
      <c r="S7" s="1579"/>
      <c r="T7" s="1579"/>
      <c r="U7" s="1579"/>
      <c r="V7" s="1579"/>
      <c r="W7" s="103"/>
      <c r="X7" s="1579"/>
      <c r="Y7" s="1579"/>
      <c r="Z7" s="1579"/>
      <c r="AA7" s="1579"/>
      <c r="AB7" s="1579"/>
      <c r="AC7" s="1579"/>
      <c r="AD7" s="1579"/>
      <c r="AE7" s="1579"/>
    </row>
    <row r="8" spans="1:31" ht="16.5" customHeight="1">
      <c r="A8" s="100"/>
      <c r="C8" s="444" t="s">
        <v>24</v>
      </c>
      <c r="D8" s="506" t="s">
        <v>130</v>
      </c>
      <c r="E8" s="507"/>
      <c r="F8" s="508" t="s">
        <v>164</v>
      </c>
      <c r="G8" s="509"/>
      <c r="H8" s="506" t="s">
        <v>130</v>
      </c>
      <c r="I8" s="507"/>
      <c r="J8" s="508" t="s">
        <v>164</v>
      </c>
      <c r="K8" s="509"/>
      <c r="L8" s="506" t="s">
        <v>130</v>
      </c>
      <c r="M8" s="507"/>
      <c r="N8" s="508" t="s">
        <v>164</v>
      </c>
      <c r="O8" s="104"/>
      <c r="P8" s="104"/>
      <c r="Q8" s="105"/>
      <c r="R8" s="104"/>
      <c r="S8" s="105"/>
      <c r="T8" s="104"/>
      <c r="U8" s="104"/>
      <c r="V8" s="90"/>
      <c r="W8" s="103"/>
      <c r="X8" s="104"/>
      <c r="Y8" s="104"/>
      <c r="Z8" s="105"/>
      <c r="AA8" s="104"/>
      <c r="AB8" s="105"/>
      <c r="AC8" s="104"/>
      <c r="AD8" s="104"/>
      <c r="AE8" s="90"/>
    </row>
    <row r="9" spans="1:31" ht="28.5" customHeight="1">
      <c r="A9" s="100"/>
      <c r="C9" s="584" t="s">
        <v>563</v>
      </c>
      <c r="D9" s="1350">
        <v>93190.56</v>
      </c>
      <c r="E9" s="837"/>
      <c r="F9" s="864">
        <f>D9/$D$14</f>
        <v>0.43803085187064461</v>
      </c>
      <c r="G9" s="501"/>
      <c r="H9" s="1211">
        <v>92114.408915637003</v>
      </c>
      <c r="I9" s="1028"/>
      <c r="J9" s="864">
        <f>H9/$H$14</f>
        <v>0.43612290135251763</v>
      </c>
      <c r="K9" s="501"/>
      <c r="L9" s="1214">
        <v>93215.581738645997</v>
      </c>
      <c r="M9" s="837"/>
      <c r="N9" s="864">
        <f>L9/$L$14</f>
        <v>0.44787152979681394</v>
      </c>
      <c r="O9" s="106"/>
      <c r="P9" s="106"/>
      <c r="Q9" s="107"/>
      <c r="R9" s="106"/>
      <c r="S9" s="106"/>
      <c r="T9" s="106"/>
      <c r="U9" s="108"/>
      <c r="V9" s="109"/>
      <c r="W9" s="106"/>
      <c r="X9" s="106"/>
      <c r="Y9" s="106"/>
      <c r="Z9" s="106"/>
      <c r="AA9" s="106"/>
      <c r="AB9" s="106"/>
      <c r="AC9" s="106"/>
      <c r="AD9" s="106"/>
      <c r="AE9" s="109"/>
    </row>
    <row r="10" spans="1:31" ht="28.5" customHeight="1">
      <c r="A10" s="100"/>
      <c r="C10" s="584" t="s">
        <v>344</v>
      </c>
      <c r="D10" s="1350">
        <v>115055.19</v>
      </c>
      <c r="E10" s="837"/>
      <c r="F10" s="864">
        <f>D10/$D$14</f>
        <v>0.54080287625526535</v>
      </c>
      <c r="G10" s="501"/>
      <c r="H10" s="1211">
        <v>114917.557557571</v>
      </c>
      <c r="I10" s="1028"/>
      <c r="J10" s="864">
        <f>H10/$H$14</f>
        <v>0.54408619898167665</v>
      </c>
      <c r="K10" s="501"/>
      <c r="L10" s="1214">
        <v>110564.76814815299</v>
      </c>
      <c r="M10" s="837"/>
      <c r="N10" s="864">
        <f>L10/$L$14</f>
        <v>0.53122890967930803</v>
      </c>
      <c r="O10" s="106"/>
      <c r="P10" s="106"/>
      <c r="Q10" s="107"/>
      <c r="R10" s="106"/>
      <c r="S10" s="106"/>
      <c r="T10" s="106"/>
      <c r="U10" s="108"/>
      <c r="V10" s="109"/>
      <c r="W10" s="106"/>
      <c r="X10" s="106"/>
      <c r="Y10" s="106"/>
      <c r="Z10" s="106"/>
      <c r="AA10" s="106"/>
      <c r="AB10" s="106"/>
      <c r="AC10" s="106"/>
      <c r="AD10" s="106"/>
      <c r="AE10" s="109"/>
    </row>
    <row r="11" spans="1:31" ht="28.5" customHeight="1">
      <c r="A11" s="100"/>
      <c r="C11" s="584" t="s">
        <v>400</v>
      </c>
      <c r="D11" s="1350">
        <v>106669.23</v>
      </c>
      <c r="E11" s="837"/>
      <c r="F11" s="864">
        <f>D11/$D$14</f>
        <v>0.50138569491679974</v>
      </c>
      <c r="G11" s="501"/>
      <c r="H11" s="1211">
        <v>106715.83505764199</v>
      </c>
      <c r="I11" s="1028"/>
      <c r="J11" s="864">
        <f>H11/$H$14</f>
        <v>0.5052544998494245</v>
      </c>
      <c r="K11" s="501"/>
      <c r="L11" s="1214">
        <v>102391.290667814</v>
      </c>
      <c r="M11" s="837"/>
      <c r="N11" s="864">
        <f>L11/$L$14</f>
        <v>0.49195792306311265</v>
      </c>
      <c r="O11" s="106"/>
      <c r="P11" s="106"/>
      <c r="Q11" s="107"/>
      <c r="R11" s="106"/>
      <c r="S11" s="106"/>
      <c r="T11" s="106"/>
      <c r="U11" s="108"/>
      <c r="V11" s="109"/>
      <c r="W11" s="106"/>
      <c r="X11" s="106"/>
      <c r="Y11" s="106"/>
      <c r="Z11" s="106"/>
      <c r="AA11" s="106"/>
      <c r="AB11" s="106"/>
      <c r="AC11" s="106"/>
      <c r="AD11" s="106"/>
      <c r="AE11" s="109"/>
    </row>
    <row r="12" spans="1:31" ht="28.5" customHeight="1">
      <c r="A12" s="100"/>
      <c r="C12" s="584" t="s">
        <v>542</v>
      </c>
      <c r="D12" s="1350">
        <v>4503.1099999999997</v>
      </c>
      <c r="E12" s="837"/>
      <c r="F12" s="864">
        <f>D12/$D$14</f>
        <v>2.1166318877869374E-2</v>
      </c>
      <c r="G12" s="501"/>
      <c r="H12" s="1211">
        <v>4180.0763476780003</v>
      </c>
      <c r="I12" s="1028"/>
      <c r="J12" s="864">
        <f>H12/$H$14</f>
        <v>1.9790899665805644E-2</v>
      </c>
      <c r="K12" s="501"/>
      <c r="L12" s="1214">
        <v>4349</v>
      </c>
      <c r="M12" s="837"/>
      <c r="N12" s="864">
        <f>L12/$L$14</f>
        <v>2.0895576112451738E-2</v>
      </c>
      <c r="O12" s="106"/>
      <c r="P12" s="106"/>
      <c r="Q12" s="107"/>
      <c r="R12" s="106"/>
      <c r="S12" s="106"/>
      <c r="T12" s="106"/>
      <c r="U12" s="108"/>
      <c r="V12" s="109"/>
      <c r="W12" s="106"/>
      <c r="X12" s="106"/>
      <c r="Y12" s="106"/>
      <c r="Z12" s="106"/>
      <c r="AA12" s="106"/>
      <c r="AB12" s="106"/>
      <c r="AC12" s="106"/>
      <c r="AD12" s="106"/>
      <c r="AE12" s="109"/>
    </row>
    <row r="13" spans="1:31" ht="28.5" customHeight="1">
      <c r="A13" s="100"/>
      <c r="C13" s="586" t="s">
        <v>401</v>
      </c>
      <c r="D13" s="1359">
        <v>4476.76</v>
      </c>
      <c r="E13" s="838"/>
      <c r="F13" s="864">
        <f>D13/$D$14</f>
        <v>2.1042463919311433E-2</v>
      </c>
      <c r="G13" s="503"/>
      <c r="H13" s="1212">
        <v>4137.3721295590003</v>
      </c>
      <c r="I13" s="1029"/>
      <c r="J13" s="864">
        <f>H13/$H$14</f>
        <v>1.9588713192209464E-2</v>
      </c>
      <c r="K13" s="503"/>
      <c r="L13" s="1215">
        <v>4309.703402696</v>
      </c>
      <c r="M13" s="838"/>
      <c r="N13" s="864">
        <f>L13/$L$14</f>
        <v>2.070676833136963E-2</v>
      </c>
      <c r="O13" s="106"/>
      <c r="P13" s="106"/>
      <c r="Q13" s="107"/>
      <c r="R13" s="106"/>
      <c r="S13" s="106"/>
      <c r="T13" s="106"/>
      <c r="U13" s="108"/>
      <c r="V13" s="109"/>
      <c r="W13" s="106"/>
      <c r="X13" s="106"/>
      <c r="Y13" s="106"/>
      <c r="Z13" s="106"/>
      <c r="AA13" s="106"/>
      <c r="AB13" s="106"/>
      <c r="AC13" s="106"/>
      <c r="AD13" s="106"/>
      <c r="AE13" s="109"/>
    </row>
    <row r="14" spans="1:31" ht="28.5" customHeight="1" thickBot="1">
      <c r="A14" s="100"/>
      <c r="C14" s="585" t="s">
        <v>28</v>
      </c>
      <c r="D14" s="1363">
        <v>212748.85</v>
      </c>
      <c r="E14" s="840">
        <f>E9+E10+E12</f>
        <v>0</v>
      </c>
      <c r="F14" s="865">
        <f>F9+F10+F12</f>
        <v>1.0000000470037793</v>
      </c>
      <c r="G14" s="505"/>
      <c r="H14" s="1213">
        <v>211212.04282088601</v>
      </c>
      <c r="I14" s="1030">
        <f>I9+I10+I12</f>
        <v>0</v>
      </c>
      <c r="J14" s="865">
        <f>J9+J10+J12</f>
        <v>0.99999999999999989</v>
      </c>
      <c r="K14" s="505"/>
      <c r="L14" s="1216">
        <v>208130.179163063</v>
      </c>
      <c r="M14" s="840">
        <f>M9+M10+M12</f>
        <v>0</v>
      </c>
      <c r="N14" s="865">
        <f>N9+N10+N12</f>
        <v>0.99999601558857376</v>
      </c>
      <c r="O14" s="106"/>
      <c r="P14" s="106"/>
      <c r="Q14" s="107"/>
      <c r="R14" s="106"/>
      <c r="S14" s="106"/>
      <c r="T14" s="106"/>
      <c r="U14" s="111"/>
      <c r="V14" s="112"/>
      <c r="W14" s="106"/>
      <c r="X14" s="106"/>
      <c r="Y14" s="106"/>
      <c r="Z14" s="106"/>
      <c r="AA14" s="106"/>
      <c r="AB14" s="106"/>
      <c r="AC14" s="106"/>
      <c r="AD14" s="106"/>
      <c r="AE14" s="112"/>
    </row>
    <row r="15" spans="1:31" ht="16.5" customHeight="1">
      <c r="A15" s="100"/>
      <c r="C15" s="395"/>
      <c r="D15" s="113"/>
      <c r="E15" s="113"/>
      <c r="F15" s="965"/>
      <c r="G15" s="106"/>
      <c r="H15" s="113"/>
      <c r="I15" s="113"/>
      <c r="J15" s="965"/>
      <c r="K15" s="106"/>
      <c r="L15" s="113"/>
      <c r="M15" s="113"/>
      <c r="N15" s="965"/>
      <c r="O15" s="106"/>
      <c r="P15" s="106"/>
      <c r="Q15" s="106"/>
      <c r="R15" s="106"/>
      <c r="S15" s="106"/>
      <c r="T15" s="106"/>
      <c r="U15" s="111"/>
      <c r="V15" s="112"/>
      <c r="W15" s="106"/>
      <c r="X15" s="106"/>
      <c r="Y15" s="106"/>
      <c r="Z15" s="106"/>
      <c r="AA15" s="106"/>
      <c r="AB15" s="106"/>
      <c r="AC15" s="106"/>
      <c r="AD15" s="106"/>
      <c r="AE15" s="112"/>
    </row>
    <row r="16" spans="1:31" ht="16.5" customHeight="1">
      <c r="A16" s="100"/>
      <c r="C16" s="115"/>
      <c r="D16" s="116"/>
      <c r="E16" s="116"/>
      <c r="F16" s="117"/>
      <c r="G16" s="116"/>
      <c r="H16" s="116" t="s">
        <v>402</v>
      </c>
      <c r="I16" s="116"/>
      <c r="J16" s="116"/>
      <c r="K16" s="116"/>
      <c r="L16" s="116" t="s">
        <v>402</v>
      </c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</row>
    <row r="17" spans="1:31" ht="16.5" customHeight="1">
      <c r="A17" s="100"/>
      <c r="C17" s="102"/>
      <c r="D17" s="1580" t="s">
        <v>483</v>
      </c>
      <c r="E17" s="1580"/>
      <c r="F17" s="1581"/>
      <c r="G17" s="1210"/>
      <c r="H17" s="1580" t="s">
        <v>484</v>
      </c>
      <c r="I17" s="1580"/>
      <c r="J17" s="1581"/>
      <c r="K17" s="1210"/>
      <c r="L17" s="1580" t="s">
        <v>485</v>
      </c>
      <c r="M17" s="1580"/>
      <c r="N17" s="1581"/>
      <c r="O17" s="116"/>
      <c r="P17" s="116"/>
      <c r="Q17" s="116"/>
      <c r="R17" s="116"/>
      <c r="S17" s="116"/>
      <c r="T17" s="116"/>
      <c r="U17" s="116"/>
      <c r="V17" s="116"/>
      <c r="W17" s="97"/>
      <c r="X17" s="97"/>
      <c r="Y17" s="97"/>
      <c r="Z17" s="97"/>
      <c r="AA17" s="97"/>
      <c r="AB17" s="97"/>
      <c r="AC17" s="97"/>
      <c r="AD17" s="97"/>
      <c r="AE17" s="97"/>
    </row>
    <row r="18" spans="1:31" ht="16.5" customHeight="1">
      <c r="A18" s="100"/>
      <c r="C18" s="444" t="s">
        <v>403</v>
      </c>
      <c r="D18" s="506" t="s">
        <v>404</v>
      </c>
      <c r="E18" s="507"/>
      <c r="F18" s="508" t="s">
        <v>405</v>
      </c>
      <c r="G18" s="509"/>
      <c r="H18" s="506" t="s">
        <v>404</v>
      </c>
      <c r="I18" s="507"/>
      <c r="J18" s="508" t="s">
        <v>405</v>
      </c>
      <c r="K18" s="509"/>
      <c r="L18" s="506" t="s">
        <v>404</v>
      </c>
      <c r="M18" s="507"/>
      <c r="N18" s="508" t="s">
        <v>405</v>
      </c>
      <c r="P18" s="119"/>
      <c r="Q18" s="119"/>
      <c r="R18" s="119"/>
      <c r="S18" s="119"/>
      <c r="T18" s="119"/>
      <c r="U18" s="119"/>
      <c r="V18" s="119"/>
    </row>
    <row r="19" spans="1:31" ht="28.5" customHeight="1">
      <c r="A19" s="100"/>
      <c r="C19" s="584" t="s">
        <v>570</v>
      </c>
      <c r="D19" s="897">
        <v>88641.614000000001</v>
      </c>
      <c r="E19" s="500"/>
      <c r="F19" s="964">
        <f>D19/$D$24</f>
        <v>0.43688567179204779</v>
      </c>
      <c r="G19" s="512"/>
      <c r="H19" s="1214">
        <v>86008.75</v>
      </c>
      <c r="I19" s="500"/>
      <c r="J19" s="964">
        <f>H19/$H$24</f>
        <v>0.42322511723311756</v>
      </c>
      <c r="K19" s="512"/>
      <c r="L19" s="1214">
        <v>82358.38</v>
      </c>
      <c r="M19" s="500"/>
      <c r="N19" s="964">
        <f>L19/$L$24</f>
        <v>0.41633411981891866</v>
      </c>
      <c r="P19" s="119"/>
      <c r="Q19" s="107"/>
      <c r="R19" s="119"/>
      <c r="S19" s="119"/>
      <c r="T19" s="119"/>
      <c r="U19" s="119"/>
      <c r="V19" s="119"/>
    </row>
    <row r="20" spans="1:31" ht="28.5" customHeight="1">
      <c r="A20" s="100"/>
      <c r="C20" s="584" t="s">
        <v>406</v>
      </c>
      <c r="D20" s="897">
        <v>108518.473</v>
      </c>
      <c r="E20" s="500"/>
      <c r="F20" s="964">
        <f t="shared" ref="F20:F23" si="0">D20/$D$24</f>
        <v>0.53485224195547931</v>
      </c>
      <c r="G20" s="512"/>
      <c r="H20" s="1214">
        <v>112372.41800000001</v>
      </c>
      <c r="I20" s="500"/>
      <c r="J20" s="964">
        <f t="shared" ref="J20:J23" si="1">H20/$H$24</f>
        <v>0.55295338883333256</v>
      </c>
      <c r="K20" s="512"/>
      <c r="L20" s="1214">
        <v>111488.391</v>
      </c>
      <c r="M20" s="500"/>
      <c r="N20" s="964">
        <f t="shared" ref="N20:N23" si="2">L20/$L$24</f>
        <v>0.56359074980606039</v>
      </c>
      <c r="P20" s="119"/>
      <c r="Q20" s="107"/>
      <c r="R20" s="119"/>
      <c r="S20" s="119"/>
      <c r="T20" s="119"/>
      <c r="U20" s="119"/>
      <c r="V20" s="119"/>
    </row>
    <row r="21" spans="1:31" ht="28.5" customHeight="1">
      <c r="A21" s="100"/>
      <c r="C21" s="584" t="s">
        <v>26</v>
      </c>
      <c r="D21" s="897">
        <v>100433.5018</v>
      </c>
      <c r="E21" s="500"/>
      <c r="F21" s="964">
        <f t="shared" si="0"/>
        <v>0.49500404972681161</v>
      </c>
      <c r="G21" s="512"/>
      <c r="H21" s="1214">
        <v>103305.319</v>
      </c>
      <c r="I21" s="500"/>
      <c r="J21" s="964">
        <f t="shared" si="1"/>
        <v>0.50833671858479057</v>
      </c>
      <c r="K21" s="512"/>
      <c r="L21" s="1214">
        <v>103279.44</v>
      </c>
      <c r="M21" s="500"/>
      <c r="N21" s="964">
        <f t="shared" si="2"/>
        <v>0.52209325569287324</v>
      </c>
      <c r="P21" s="119"/>
      <c r="Q21" s="107"/>
      <c r="R21" s="119"/>
      <c r="S21" s="119"/>
      <c r="T21" s="119"/>
      <c r="U21" s="119"/>
      <c r="V21" s="119"/>
    </row>
    <row r="22" spans="1:31" ht="28.5" customHeight="1">
      <c r="A22" s="100"/>
      <c r="C22" s="584" t="s">
        <v>541</v>
      </c>
      <c r="D22" s="897">
        <v>5734.2157420000003</v>
      </c>
      <c r="E22" s="500"/>
      <c r="F22" s="964">
        <f t="shared" si="0"/>
        <v>2.8262083502272488E-2</v>
      </c>
      <c r="G22" s="512"/>
      <c r="H22" s="1214">
        <v>4841.0569999999998</v>
      </c>
      <c r="I22" s="500"/>
      <c r="J22" s="964">
        <f t="shared" si="1"/>
        <v>2.3821493933549834E-2</v>
      </c>
      <c r="K22" s="512"/>
      <c r="L22" s="1214">
        <v>3971.223</v>
      </c>
      <c r="M22" s="500"/>
      <c r="N22" s="964">
        <f t="shared" si="2"/>
        <v>2.0075135430172929E-2</v>
      </c>
      <c r="P22" s="119"/>
      <c r="Q22" s="107"/>
      <c r="R22" s="119"/>
      <c r="S22" s="119"/>
      <c r="T22" s="119"/>
      <c r="U22" s="119"/>
      <c r="V22" s="119"/>
    </row>
    <row r="23" spans="1:31" ht="28.5" customHeight="1">
      <c r="A23" s="100"/>
      <c r="C23" s="586" t="s">
        <v>27</v>
      </c>
      <c r="D23" s="898">
        <v>5700.1855949999999</v>
      </c>
      <c r="E23" s="502"/>
      <c r="F23" s="964">
        <f t="shared" si="0"/>
        <v>2.8094359980978333E-2</v>
      </c>
      <c r="G23" s="513"/>
      <c r="H23" s="1215">
        <v>4792.7389999999996</v>
      </c>
      <c r="I23" s="502"/>
      <c r="J23" s="964">
        <f t="shared" si="1"/>
        <v>2.3583734505416419E-2</v>
      </c>
      <c r="K23" s="513"/>
      <c r="L23" s="1215">
        <v>3627.4319999999998</v>
      </c>
      <c r="M23" s="502"/>
      <c r="N23" s="964">
        <f t="shared" si="2"/>
        <v>1.8337219708825982E-2</v>
      </c>
      <c r="P23" s="119"/>
      <c r="Q23" s="107"/>
      <c r="R23" s="119"/>
      <c r="S23" s="119"/>
      <c r="T23" s="119"/>
      <c r="U23" s="119"/>
      <c r="V23" s="119"/>
    </row>
    <row r="24" spans="1:31" ht="28.5" customHeight="1" thickBot="1">
      <c r="A24" s="100"/>
      <c r="C24" s="585" t="s">
        <v>28</v>
      </c>
      <c r="D24" s="839">
        <v>202894.3033</v>
      </c>
      <c r="E24" s="504">
        <f>E19+E20+E22</f>
        <v>0</v>
      </c>
      <c r="F24" s="1219">
        <f>F19+F20+F22</f>
        <v>0.99999999724979949</v>
      </c>
      <c r="G24" s="966"/>
      <c r="H24" s="1217">
        <v>203222.22500000001</v>
      </c>
      <c r="I24" s="504">
        <f>I19+I20+I22</f>
        <v>0</v>
      </c>
      <c r="J24" s="1219">
        <f>J19+J20+J22</f>
        <v>0.99999999999999989</v>
      </c>
      <c r="K24" s="1027"/>
      <c r="L24" s="1218">
        <v>197817.99299999999</v>
      </c>
      <c r="M24" s="504">
        <f>M19+M20+M22</f>
        <v>0</v>
      </c>
      <c r="N24" s="1219">
        <f>N19+N20+N22</f>
        <v>1.0000000050551521</v>
      </c>
      <c r="P24" s="119"/>
      <c r="Q24" s="120"/>
      <c r="R24" s="119"/>
      <c r="S24" s="119"/>
      <c r="T24" s="119"/>
      <c r="U24" s="119"/>
      <c r="V24" s="119"/>
    </row>
    <row r="25" spans="1:31" ht="11.25">
      <c r="A25" s="100"/>
      <c r="C25" s="113"/>
      <c r="D25" s="113"/>
      <c r="E25" s="113"/>
      <c r="F25" s="965"/>
      <c r="G25" s="106"/>
      <c r="H25" s="113"/>
      <c r="I25" s="113"/>
      <c r="J25" s="965"/>
      <c r="K25" s="106"/>
      <c r="L25" s="113"/>
      <c r="M25" s="113"/>
      <c r="N25" s="965"/>
      <c r="P25" s="119"/>
      <c r="Q25" s="119"/>
      <c r="R25" s="119"/>
      <c r="S25" s="119"/>
      <c r="T25" s="119"/>
      <c r="U25" s="119"/>
      <c r="V25" s="119"/>
    </row>
    <row r="26" spans="1:31" ht="10.5">
      <c r="A26" s="100"/>
      <c r="C26" s="91" t="s">
        <v>543</v>
      </c>
      <c r="P26" s="119"/>
      <c r="Q26" s="119"/>
      <c r="R26" s="119"/>
      <c r="S26" s="119"/>
      <c r="T26" s="119"/>
      <c r="U26" s="119"/>
      <c r="V26" s="119"/>
    </row>
    <row r="27" spans="1:31" ht="10.5">
      <c r="A27" s="100"/>
      <c r="C27" s="91" t="s">
        <v>544</v>
      </c>
    </row>
    <row r="28" spans="1:31" ht="10.5">
      <c r="A28" s="100"/>
      <c r="C28" s="91" t="s">
        <v>540</v>
      </c>
    </row>
    <row r="29" spans="1:31">
      <c r="A29" s="100"/>
    </row>
    <row r="30" spans="1:31" ht="10.5">
      <c r="A30" s="100"/>
      <c r="C30" s="91"/>
    </row>
    <row r="31" spans="1:31">
      <c r="A31" s="100"/>
    </row>
  </sheetData>
  <mergeCells count="8">
    <mergeCell ref="O7:V7"/>
    <mergeCell ref="X7:AE7"/>
    <mergeCell ref="D17:F17"/>
    <mergeCell ref="H17:J17"/>
    <mergeCell ref="L17:N17"/>
    <mergeCell ref="D7:F7"/>
    <mergeCell ref="H7:J7"/>
    <mergeCell ref="L7:N7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92" orientation="landscape" useFirstPageNumber="1" r:id="rId1"/>
  <headerFooter>
    <oddHeader>&amp;R&amp;"Trebuchet MS,보통"&amp;12
www.wooribank.com</oddHeader>
    <oddFooter xml:space="preserve">&amp;R&amp;"Trebuchet MS,보통"Page 5
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7"/>
  <sheetViews>
    <sheetView showGridLines="0" view="pageBreakPreview" zoomScaleNormal="100" zoomScaleSheetLayoutView="100" workbookViewId="0">
      <selection activeCell="A2" sqref="A2"/>
    </sheetView>
  </sheetViews>
  <sheetFormatPr defaultRowHeight="11.25"/>
  <cols>
    <col min="1" max="1" width="19.28515625" style="127" customWidth="1"/>
    <col min="2" max="2" width="4.7109375" style="127" customWidth="1"/>
    <col min="3" max="3" width="21.5703125" style="148" customWidth="1"/>
    <col min="4" max="14" width="11.140625" style="127" customWidth="1"/>
    <col min="15" max="15" width="1.7109375" style="127" customWidth="1"/>
    <col min="16" max="16" width="13.42578125" style="127" customWidth="1"/>
    <col min="17" max="16384" width="9.140625" style="127"/>
  </cols>
  <sheetData>
    <row r="1" spans="1:28" s="103" customFormat="1" ht="30" customHeight="1">
      <c r="A1" s="687"/>
      <c r="B1" s="122"/>
      <c r="C1" s="551" t="s">
        <v>29</v>
      </c>
      <c r="D1" s="551"/>
      <c r="E1" s="551"/>
      <c r="F1" s="551"/>
      <c r="G1" s="551"/>
      <c r="H1" s="551"/>
      <c r="I1" s="551"/>
      <c r="J1" s="551"/>
      <c r="K1" s="551"/>
      <c r="L1" s="551"/>
      <c r="M1" s="551"/>
      <c r="N1" s="551"/>
      <c r="O1" s="551"/>
      <c r="P1" s="551"/>
      <c r="Q1" s="551"/>
      <c r="R1" s="551"/>
      <c r="S1" s="551"/>
      <c r="T1" s="551"/>
      <c r="U1" s="551"/>
      <c r="V1" s="551"/>
      <c r="W1" s="551"/>
      <c r="X1" s="551"/>
      <c r="Y1" s="551"/>
      <c r="Z1" s="551"/>
      <c r="AA1" s="551"/>
      <c r="AB1" s="551"/>
    </row>
    <row r="2" spans="1:28" s="103" customFormat="1" ht="19.5" customHeight="1">
      <c r="A2" s="123"/>
      <c r="C2" s="124"/>
    </row>
    <row r="3" spans="1:28" s="103" customFormat="1" ht="19.5" customHeight="1">
      <c r="A3" s="123"/>
      <c r="C3" s="125"/>
    </row>
    <row r="4" spans="1:28" ht="17.25">
      <c r="A4" s="126"/>
      <c r="C4" s="22" t="s">
        <v>313</v>
      </c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</row>
    <row r="5" spans="1:28">
      <c r="A5" s="126"/>
      <c r="C5" s="120"/>
      <c r="D5" s="128"/>
      <c r="E5" s="128"/>
      <c r="F5" s="128"/>
      <c r="G5" s="128"/>
      <c r="H5" s="128"/>
      <c r="I5" s="128"/>
      <c r="J5" s="128"/>
      <c r="K5" s="128"/>
      <c r="L5" s="128"/>
      <c r="M5" s="128"/>
      <c r="N5" s="128"/>
      <c r="O5" s="128"/>
      <c r="P5" s="128"/>
    </row>
    <row r="6" spans="1:28" ht="21.75" customHeight="1">
      <c r="A6" s="126"/>
      <c r="C6" s="129" t="s">
        <v>30</v>
      </c>
      <c r="D6" s="998" t="s">
        <v>523</v>
      </c>
      <c r="E6" s="998" t="s">
        <v>519</v>
      </c>
      <c r="F6" s="998" t="s">
        <v>520</v>
      </c>
      <c r="G6" s="998" t="s">
        <v>521</v>
      </c>
      <c r="H6" s="998" t="s">
        <v>522</v>
      </c>
      <c r="I6" s="998" t="s">
        <v>417</v>
      </c>
      <c r="J6" s="998" t="s">
        <v>412</v>
      </c>
      <c r="K6" s="998" t="s">
        <v>413</v>
      </c>
      <c r="L6" s="998" t="s">
        <v>414</v>
      </c>
      <c r="M6" s="998" t="s">
        <v>410</v>
      </c>
      <c r="N6" s="998" t="s">
        <v>411</v>
      </c>
      <c r="O6" s="998"/>
      <c r="P6" s="131"/>
    </row>
    <row r="7" spans="1:28" ht="22.5" customHeight="1">
      <c r="A7" s="126"/>
      <c r="C7" s="587" t="s">
        <v>32</v>
      </c>
      <c r="D7" s="510"/>
      <c r="E7" s="510"/>
      <c r="F7" s="510"/>
      <c r="G7" s="510"/>
      <c r="H7" s="510"/>
      <c r="I7" s="510"/>
      <c r="J7" s="510"/>
      <c r="K7" s="510"/>
      <c r="L7" s="510"/>
      <c r="M7" s="510"/>
      <c r="N7" s="510"/>
      <c r="O7" s="133"/>
      <c r="P7" s="121"/>
    </row>
    <row r="8" spans="1:28" ht="22.5" customHeight="1">
      <c r="A8" s="719"/>
      <c r="C8" s="588" t="s">
        <v>33</v>
      </c>
      <c r="D8" s="1201">
        <f t="shared" ref="D8" si="0">SUM(D9:D10)</f>
        <v>113482.3</v>
      </c>
      <c r="E8" s="1201">
        <f t="shared" ref="E8:M8" si="1">SUM(E9:E10)</f>
        <v>114013.7</v>
      </c>
      <c r="F8" s="1201">
        <f t="shared" si="1"/>
        <v>114516.7</v>
      </c>
      <c r="G8" s="1201">
        <f t="shared" si="1"/>
        <v>111602</v>
      </c>
      <c r="H8" s="1202">
        <f t="shared" si="1"/>
        <v>110162.9</v>
      </c>
      <c r="I8" s="1202">
        <f t="shared" si="1"/>
        <v>108895.3</v>
      </c>
      <c r="J8" s="1201">
        <f t="shared" si="1"/>
        <v>109368.943</v>
      </c>
      <c r="K8" s="1201">
        <f t="shared" si="1"/>
        <v>112167.09999999999</v>
      </c>
      <c r="L8" s="1202">
        <f t="shared" si="1"/>
        <v>112361.383</v>
      </c>
      <c r="M8" s="1202">
        <f t="shared" si="1"/>
        <v>113338.91200000001</v>
      </c>
      <c r="N8" s="671">
        <f t="shared" ref="N8" si="2">SUM(N9:N10)</f>
        <v>115143.09999999999</v>
      </c>
      <c r="O8" s="134"/>
      <c r="P8" s="772">
        <f>+N8/M8-1</f>
        <v>1.591852231650126E-2</v>
      </c>
      <c r="Q8" s="773">
        <f>+N8/J8-1</f>
        <v>5.2795216280000057E-2</v>
      </c>
      <c r="R8" s="137"/>
    </row>
    <row r="9" spans="1:28" ht="22.5" customHeight="1">
      <c r="A9" s="719"/>
      <c r="C9" s="589" t="s">
        <v>34</v>
      </c>
      <c r="D9" s="1201">
        <v>69649.600000000006</v>
      </c>
      <c r="E9" s="1201">
        <v>70207</v>
      </c>
      <c r="F9" s="1201">
        <v>70477.5</v>
      </c>
      <c r="G9" s="1201">
        <v>71472</v>
      </c>
      <c r="H9" s="1202">
        <v>70814.2</v>
      </c>
      <c r="I9" s="1202">
        <v>72078</v>
      </c>
      <c r="J9" s="1202">
        <v>73306.759000000005</v>
      </c>
      <c r="K9" s="1202">
        <v>74974.399999999994</v>
      </c>
      <c r="L9" s="1202">
        <v>76339.025999999998</v>
      </c>
      <c r="M9" s="1202">
        <v>78371.663</v>
      </c>
      <c r="N9" s="671">
        <v>79165.899999999994</v>
      </c>
      <c r="O9" s="134"/>
      <c r="P9" s="772">
        <f t="shared" ref="P9:P12" si="3">+N9/M9-1</f>
        <v>1.0134236911624406E-2</v>
      </c>
      <c r="Q9" s="773">
        <f t="shared" ref="Q9:Q12" si="4">+N9/J9-1</f>
        <v>7.9926340762111581E-2</v>
      </c>
      <c r="R9" s="137"/>
      <c r="X9" s="396"/>
    </row>
    <row r="10" spans="1:28" ht="22.5" customHeight="1">
      <c r="A10" s="719"/>
      <c r="C10" s="589" t="s">
        <v>35</v>
      </c>
      <c r="D10" s="1201">
        <v>43832.7</v>
      </c>
      <c r="E10" s="1201">
        <v>43806.7</v>
      </c>
      <c r="F10" s="1201">
        <v>44039.199999999997</v>
      </c>
      <c r="G10" s="1201">
        <v>40130</v>
      </c>
      <c r="H10" s="1202">
        <v>39348.699999999997</v>
      </c>
      <c r="I10" s="1202">
        <v>36817.300000000003</v>
      </c>
      <c r="J10" s="1202">
        <v>36062.184000000001</v>
      </c>
      <c r="K10" s="1202">
        <v>37192.699999999997</v>
      </c>
      <c r="L10" s="1202">
        <v>36022.357000000004</v>
      </c>
      <c r="M10" s="1202">
        <v>34967.249000000003</v>
      </c>
      <c r="N10" s="671">
        <v>35977.199999999997</v>
      </c>
      <c r="O10" s="134"/>
      <c r="P10" s="772">
        <f t="shared" si="3"/>
        <v>2.8882769702586408E-2</v>
      </c>
      <c r="Q10" s="773">
        <f t="shared" si="4"/>
        <v>-2.356596039774117E-3</v>
      </c>
      <c r="R10" s="137"/>
    </row>
    <row r="11" spans="1:28" ht="22.5" customHeight="1">
      <c r="A11" s="719"/>
      <c r="C11" s="588" t="s">
        <v>36</v>
      </c>
      <c r="D11" s="1201">
        <v>92256.7</v>
      </c>
      <c r="E11" s="1201">
        <v>95120.9</v>
      </c>
      <c r="F11" s="1201">
        <v>99456</v>
      </c>
      <c r="G11" s="1201">
        <v>99326.3</v>
      </c>
      <c r="H11" s="1202">
        <v>102587.01</v>
      </c>
      <c r="I11" s="1202">
        <v>103427.6</v>
      </c>
      <c r="J11" s="1202">
        <v>104235.25199999999</v>
      </c>
      <c r="K11" s="1202">
        <v>104433.7</v>
      </c>
      <c r="L11" s="1202">
        <v>106597.16100000001</v>
      </c>
      <c r="M11" s="1202">
        <v>107442.25199999999</v>
      </c>
      <c r="N11" s="671">
        <v>108082.2</v>
      </c>
      <c r="O11" s="134"/>
      <c r="P11" s="772">
        <f t="shared" si="3"/>
        <v>5.956204268689369E-3</v>
      </c>
      <c r="Q11" s="773">
        <f t="shared" si="4"/>
        <v>3.6906400917033455E-2</v>
      </c>
      <c r="R11" s="137"/>
    </row>
    <row r="12" spans="1:28" ht="22.5" customHeight="1">
      <c r="A12" s="719"/>
      <c r="C12" s="588" t="s">
        <v>37</v>
      </c>
      <c r="D12" s="1201">
        <v>5103.3999999999996</v>
      </c>
      <c r="E12" s="1201">
        <v>4735.2</v>
      </c>
      <c r="F12" s="1201">
        <v>4108.6000000000004</v>
      </c>
      <c r="G12" s="1201">
        <v>3858.1</v>
      </c>
      <c r="H12" s="1202">
        <v>3862.2</v>
      </c>
      <c r="I12" s="1202">
        <v>3436.3</v>
      </c>
      <c r="J12" s="1202">
        <v>3227.6619999999998</v>
      </c>
      <c r="K12" s="1202">
        <v>3067.3</v>
      </c>
      <c r="L12" s="1202">
        <v>3159.9119999999998</v>
      </c>
      <c r="M12" s="1202">
        <v>3045.0889999999999</v>
      </c>
      <c r="N12" s="671">
        <v>3009.7</v>
      </c>
      <c r="O12" s="134"/>
      <c r="P12" s="772">
        <f t="shared" si="3"/>
        <v>-1.1621663603264221E-2</v>
      </c>
      <c r="Q12" s="773">
        <f t="shared" si="4"/>
        <v>-6.7529375752479637E-2</v>
      </c>
      <c r="R12" s="137"/>
    </row>
    <row r="13" spans="1:28" ht="22.5" customHeight="1" thickBot="1">
      <c r="A13" s="126"/>
      <c r="C13" s="590" t="s">
        <v>39</v>
      </c>
      <c r="D13" s="1203">
        <f t="shared" ref="D13" si="5">D8+D11+D12</f>
        <v>210842.4</v>
      </c>
      <c r="E13" s="1203">
        <f>E8+E11+E12</f>
        <v>213869.8</v>
      </c>
      <c r="F13" s="1203">
        <f>F8+F11+F12</f>
        <v>218081.30000000002</v>
      </c>
      <c r="G13" s="1203">
        <f>G8+G11+G12</f>
        <v>214786.4</v>
      </c>
      <c r="H13" s="1204">
        <f>H8+H11+H12</f>
        <v>216612.11</v>
      </c>
      <c r="I13" s="1204">
        <f t="shared" ref="I13:M13" si="6">I8+I11+I12</f>
        <v>215759.2</v>
      </c>
      <c r="J13" s="1204">
        <f t="shared" si="6"/>
        <v>216831.85700000002</v>
      </c>
      <c r="K13" s="1204">
        <f t="shared" si="6"/>
        <v>219668.09999999998</v>
      </c>
      <c r="L13" s="1204">
        <f t="shared" si="6"/>
        <v>222118.45600000001</v>
      </c>
      <c r="M13" s="1204">
        <f t="shared" si="6"/>
        <v>223826.253</v>
      </c>
      <c r="N13" s="869">
        <f>N8+N11+N12</f>
        <v>226235</v>
      </c>
      <c r="O13" s="138"/>
      <c r="P13" s="772">
        <f>+N13/M13-1</f>
        <v>1.0761682187477861E-2</v>
      </c>
      <c r="Q13" s="773">
        <f>+N13/J13-1</f>
        <v>4.3366058521557393E-2</v>
      </c>
      <c r="R13" s="137"/>
    </row>
    <row r="14" spans="1:28" ht="16.899999999999999" customHeight="1">
      <c r="A14" s="126"/>
      <c r="C14" s="139"/>
      <c r="D14" s="107"/>
      <c r="E14" s="107"/>
      <c r="F14" s="107"/>
      <c r="G14" s="107"/>
      <c r="H14" s="107"/>
      <c r="I14" s="107"/>
      <c r="J14" s="107"/>
      <c r="K14" s="107"/>
      <c r="L14" s="107"/>
      <c r="M14" s="107"/>
      <c r="N14" s="107"/>
      <c r="O14" s="107"/>
      <c r="P14" s="107"/>
    </row>
    <row r="15" spans="1:28" ht="16.899999999999999" customHeight="1">
      <c r="A15" s="126"/>
      <c r="C15" s="120"/>
      <c r="D15" s="107"/>
      <c r="E15" s="107"/>
      <c r="F15" s="718"/>
      <c r="G15" s="107"/>
      <c r="H15" s="107"/>
      <c r="I15" s="107"/>
      <c r="J15" s="107"/>
      <c r="K15" s="107"/>
      <c r="L15" s="107"/>
      <c r="M15" s="107"/>
      <c r="N15" s="107"/>
      <c r="O15" s="107"/>
      <c r="P15" s="107"/>
    </row>
    <row r="16" spans="1:28" ht="16.899999999999999" customHeight="1">
      <c r="A16" s="126"/>
      <c r="C16" s="22" t="s">
        <v>314</v>
      </c>
      <c r="D16" s="107"/>
      <c r="E16" s="107"/>
      <c r="F16" s="107"/>
      <c r="G16" s="107"/>
      <c r="H16" s="107"/>
      <c r="I16" s="107"/>
      <c r="J16" s="107"/>
      <c r="K16" s="107"/>
      <c r="L16" s="107"/>
      <c r="M16" s="107"/>
      <c r="N16" s="107"/>
      <c r="O16" s="107"/>
      <c r="P16" s="107"/>
    </row>
    <row r="17" spans="1:16" ht="11.25" customHeight="1">
      <c r="A17" s="126"/>
      <c r="C17" s="22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</row>
    <row r="18" spans="1:16" ht="21.75" customHeight="1">
      <c r="A18" s="126"/>
      <c r="C18" s="129" t="s">
        <v>40</v>
      </c>
      <c r="D18" s="998" t="str">
        <f t="shared" ref="D18:N18" si="7">D6</f>
        <v>4Q15</v>
      </c>
      <c r="E18" s="998" t="str">
        <f t="shared" si="7"/>
        <v>1Q16</v>
      </c>
      <c r="F18" s="998" t="str">
        <f t="shared" si="7"/>
        <v>2Q16</v>
      </c>
      <c r="G18" s="998" t="str">
        <f t="shared" si="7"/>
        <v>3Q16</v>
      </c>
      <c r="H18" s="998" t="str">
        <f t="shared" si="7"/>
        <v>4Q16</v>
      </c>
      <c r="I18" s="998" t="str">
        <f t="shared" si="7"/>
        <v>1Q17</v>
      </c>
      <c r="J18" s="998" t="str">
        <f t="shared" si="7"/>
        <v>2Q17</v>
      </c>
      <c r="K18" s="998" t="str">
        <f t="shared" si="7"/>
        <v>3Q17</v>
      </c>
      <c r="L18" s="998" t="str">
        <f t="shared" si="7"/>
        <v>4Q17</v>
      </c>
      <c r="M18" s="998" t="str">
        <f t="shared" si="7"/>
        <v>1Q18</v>
      </c>
      <c r="N18" s="998" t="str">
        <f t="shared" si="7"/>
        <v>2Q18</v>
      </c>
      <c r="O18" s="998"/>
      <c r="P18" s="132"/>
    </row>
    <row r="19" spans="1:16" ht="22.5" customHeight="1">
      <c r="A19" s="126"/>
      <c r="C19" s="587" t="s">
        <v>31</v>
      </c>
      <c r="D19" s="510"/>
      <c r="E19" s="510"/>
      <c r="F19" s="510"/>
      <c r="G19" s="510"/>
      <c r="H19" s="510"/>
      <c r="I19" s="510"/>
      <c r="J19" s="510"/>
      <c r="K19" s="510"/>
      <c r="L19" s="510"/>
      <c r="M19" s="510"/>
      <c r="N19" s="510"/>
      <c r="O19" s="133"/>
      <c r="P19" s="141"/>
    </row>
    <row r="20" spans="1:16" ht="22.5" customHeight="1">
      <c r="A20" s="126"/>
      <c r="C20" s="588" t="s">
        <v>33</v>
      </c>
      <c r="D20" s="1205">
        <f t="shared" ref="D20:I20" si="8">D21+D22</f>
        <v>53.823282224068791</v>
      </c>
      <c r="E20" s="1205">
        <f t="shared" si="8"/>
        <v>53.309864225804674</v>
      </c>
      <c r="F20" s="1205">
        <f t="shared" si="8"/>
        <v>52.511013094657812</v>
      </c>
      <c r="G20" s="1205">
        <f t="shared" si="8"/>
        <v>51.95952816379436</v>
      </c>
      <c r="H20" s="1205">
        <f t="shared" si="8"/>
        <v>50.85722123292183</v>
      </c>
      <c r="I20" s="1205">
        <f t="shared" si="8"/>
        <v>50.470756287565024</v>
      </c>
      <c r="J20" s="1205">
        <f>J21+J22</f>
        <v>50.439517750382961</v>
      </c>
      <c r="K20" s="1205">
        <f>K21+K22</f>
        <v>51.062079564579477</v>
      </c>
      <c r="L20" s="1205">
        <f>L21+L22</f>
        <v>50.586243495227606</v>
      </c>
      <c r="M20" s="1205">
        <f>M21+M22</f>
        <v>50.637005481211361</v>
      </c>
      <c r="N20" s="1205">
        <f>N21+N22</f>
        <v>50.895352178044952</v>
      </c>
      <c r="O20" s="134"/>
      <c r="P20" s="142"/>
    </row>
    <row r="21" spans="1:16" ht="22.5" customHeight="1">
      <c r="A21" s="126"/>
      <c r="C21" s="589" t="s">
        <v>34</v>
      </c>
      <c r="D21" s="1205">
        <f t="shared" ref="D21:I21" si="9">(D9/D13*100)</f>
        <v>33.033962808239714</v>
      </c>
      <c r="E21" s="1205">
        <f t="shared" si="9"/>
        <v>32.826981649583061</v>
      </c>
      <c r="F21" s="1205">
        <f t="shared" si="9"/>
        <v>32.317076246335652</v>
      </c>
      <c r="G21" s="1205">
        <f t="shared" si="9"/>
        <v>33.275849867589386</v>
      </c>
      <c r="H21" s="1205">
        <f t="shared" si="9"/>
        <v>32.691708695326405</v>
      </c>
      <c r="I21" s="1205">
        <f t="shared" si="9"/>
        <v>33.406686713706762</v>
      </c>
      <c r="J21" s="1205">
        <f>(J9/J13*100)</f>
        <v>33.808112891824749</v>
      </c>
      <c r="K21" s="1205">
        <f>(K9/K13*100)</f>
        <v>34.130763638416326</v>
      </c>
      <c r="L21" s="1205">
        <f>(L9/L13*100)</f>
        <v>34.368610053727366</v>
      </c>
      <c r="M21" s="1205">
        <f>(M9/M13*100)</f>
        <v>35.014508776144325</v>
      </c>
      <c r="N21" s="1205">
        <f>(N9/N13*100)</f>
        <v>34.992773001524959</v>
      </c>
      <c r="O21" s="134"/>
      <c r="P21" s="142"/>
    </row>
    <row r="22" spans="1:16" ht="22.5" customHeight="1">
      <c r="A22" s="126"/>
      <c r="C22" s="589" t="s">
        <v>35</v>
      </c>
      <c r="D22" s="1205">
        <f t="shared" ref="D22:I22" si="10">(D10/D13*100)</f>
        <v>20.789319415829073</v>
      </c>
      <c r="E22" s="1205">
        <f t="shared" si="10"/>
        <v>20.482882576221609</v>
      </c>
      <c r="F22" s="1205">
        <f t="shared" si="10"/>
        <v>20.19393684832216</v>
      </c>
      <c r="G22" s="1205">
        <f t="shared" si="10"/>
        <v>18.683678296204974</v>
      </c>
      <c r="H22" s="1205">
        <f t="shared" si="10"/>
        <v>18.165512537595426</v>
      </c>
      <c r="I22" s="1205">
        <f t="shared" si="10"/>
        <v>17.064069573858266</v>
      </c>
      <c r="J22" s="1205">
        <f>(J10/J13*100)</f>
        <v>16.631404858558213</v>
      </c>
      <c r="K22" s="1205">
        <f>(K10/K13*100)</f>
        <v>16.931315926163155</v>
      </c>
      <c r="L22" s="1205">
        <f>(L10/L13*100)</f>
        <v>16.217633441500244</v>
      </c>
      <c r="M22" s="1205">
        <f>(M10/M13*100)</f>
        <v>15.622496705067036</v>
      </c>
      <c r="N22" s="1205">
        <f>(N10/N13*100)</f>
        <v>15.902579176519991</v>
      </c>
      <c r="O22" s="134"/>
      <c r="P22" s="142"/>
    </row>
    <row r="23" spans="1:16" ht="22.5" customHeight="1">
      <c r="A23" s="126"/>
      <c r="C23" s="588" t="s">
        <v>36</v>
      </c>
      <c r="D23" s="1205">
        <f t="shared" ref="D23:I23" si="11">(D11/D13*100)</f>
        <v>43.756236885939451</v>
      </c>
      <c r="E23" s="1205">
        <f t="shared" si="11"/>
        <v>44.476078436506697</v>
      </c>
      <c r="F23" s="1205">
        <f t="shared" si="11"/>
        <v>45.605010608429055</v>
      </c>
      <c r="G23" s="1205">
        <f t="shared" si="11"/>
        <v>46.244222166766612</v>
      </c>
      <c r="H23" s="1205">
        <f t="shared" si="11"/>
        <v>47.3597759608177</v>
      </c>
      <c r="I23" s="1205">
        <f t="shared" si="11"/>
        <v>47.93658856725461</v>
      </c>
      <c r="J23" s="1205">
        <f>(J11/J13*100)</f>
        <v>48.071926995487566</v>
      </c>
      <c r="K23" s="1205">
        <f>(K11/K13*100)</f>
        <v>47.541586602697436</v>
      </c>
      <c r="L23" s="1205">
        <f>(L11/L13*100)</f>
        <v>47.99113181301783</v>
      </c>
      <c r="M23" s="1205">
        <f>(M11/M13*100)</f>
        <v>48.002524529595732</v>
      </c>
      <c r="N23" s="1205">
        <f>(N11/N13*100)</f>
        <v>47.774305478816274</v>
      </c>
      <c r="O23" s="134"/>
      <c r="P23" s="142"/>
    </row>
    <row r="24" spans="1:16" ht="22.5" customHeight="1">
      <c r="A24" s="126"/>
      <c r="C24" s="588" t="s">
        <v>37</v>
      </c>
      <c r="D24" s="1205">
        <f t="shared" ref="D24:I24" si="12">(D12/D13*100)</f>
        <v>2.420480889991766</v>
      </c>
      <c r="E24" s="1205">
        <f t="shared" si="12"/>
        <v>2.2140573376886312</v>
      </c>
      <c r="F24" s="1205">
        <f t="shared" si="12"/>
        <v>1.8839762969131237</v>
      </c>
      <c r="G24" s="1205">
        <f t="shared" si="12"/>
        <v>1.7962496694390335</v>
      </c>
      <c r="H24" s="1205">
        <f t="shared" si="12"/>
        <v>1.7830028062604624</v>
      </c>
      <c r="I24" s="1205">
        <f t="shared" si="12"/>
        <v>1.5926551451803679</v>
      </c>
      <c r="J24" s="1205">
        <f>(J12/J13*100)</f>
        <v>1.4885552541294704</v>
      </c>
      <c r="K24" s="1205">
        <f>(K12/K13*100)</f>
        <v>1.3963338327230947</v>
      </c>
      <c r="L24" s="1205">
        <f>(L12/L13*100)</f>
        <v>1.4226246917545653</v>
      </c>
      <c r="M24" s="1205">
        <f>(M12/M13*100)</f>
        <v>1.360469989192912</v>
      </c>
      <c r="N24" s="1205">
        <f>(N12/N13*100)</f>
        <v>1.3303423431387715</v>
      </c>
      <c r="O24" s="134"/>
      <c r="P24" s="143"/>
    </row>
    <row r="25" spans="1:16" ht="22.5" customHeight="1" thickBot="1">
      <c r="A25" s="126"/>
      <c r="C25" s="590" t="s">
        <v>38</v>
      </c>
      <c r="D25" s="511">
        <f t="shared" ref="D25:I25" si="13">D21+D22+D23+D24</f>
        <v>100.00000000000001</v>
      </c>
      <c r="E25" s="511">
        <f t="shared" si="13"/>
        <v>100</v>
      </c>
      <c r="F25" s="511">
        <f t="shared" si="13"/>
        <v>99.999999999999986</v>
      </c>
      <c r="G25" s="511">
        <f t="shared" si="13"/>
        <v>100.00000000000001</v>
      </c>
      <c r="H25" s="511">
        <f t="shared" si="13"/>
        <v>99.999999999999986</v>
      </c>
      <c r="I25" s="511">
        <f t="shared" si="13"/>
        <v>100</v>
      </c>
      <c r="J25" s="511">
        <f>J21+J22+J23+J24</f>
        <v>100</v>
      </c>
      <c r="K25" s="511">
        <f>K21+K22+K23+K24</f>
        <v>100.00000000000001</v>
      </c>
      <c r="L25" s="511">
        <f>L21+L22+L23+L24</f>
        <v>100</v>
      </c>
      <c r="M25" s="511">
        <f>M21+M22+M23+M24</f>
        <v>100</v>
      </c>
      <c r="N25" s="511">
        <f>N21+N22+N23+N24</f>
        <v>100</v>
      </c>
      <c r="O25" s="138"/>
      <c r="P25" s="144"/>
    </row>
    <row r="26" spans="1:16">
      <c r="A26" s="126"/>
      <c r="C26" s="397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  <row r="27" spans="1:16" ht="15.75" customHeight="1">
      <c r="A27" s="126"/>
      <c r="C27" s="445" t="s">
        <v>41</v>
      </c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</row>
    <row r="28" spans="1:16" ht="15.75" customHeight="1">
      <c r="A28" s="126"/>
      <c r="B28" s="147"/>
      <c r="C28" s="445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</row>
    <row r="29" spans="1:16">
      <c r="A29" s="126"/>
    </row>
    <row r="58" spans="2:16" s="147" customFormat="1">
      <c r="B58" s="127"/>
      <c r="C58" s="148"/>
      <c r="D58" s="127"/>
      <c r="E58" s="127"/>
      <c r="F58" s="127"/>
      <c r="G58" s="127"/>
      <c r="H58" s="127"/>
      <c r="I58" s="127"/>
      <c r="J58" s="127"/>
      <c r="K58" s="127"/>
      <c r="L58" s="127"/>
      <c r="M58" s="127"/>
      <c r="N58" s="127"/>
      <c r="O58" s="127"/>
      <c r="P58" s="127"/>
    </row>
    <row r="64" spans="2:16" s="147" customFormat="1">
      <c r="B64" s="127"/>
      <c r="C64" s="148"/>
      <c r="D64" s="127"/>
      <c r="E64" s="127"/>
      <c r="F64" s="127"/>
      <c r="G64" s="127"/>
      <c r="H64" s="127"/>
      <c r="I64" s="127"/>
      <c r="J64" s="127"/>
      <c r="K64" s="127"/>
      <c r="L64" s="127"/>
      <c r="M64" s="127"/>
      <c r="N64" s="127"/>
      <c r="O64" s="127"/>
      <c r="P64" s="127"/>
    </row>
    <row r="65" spans="2:16" s="147" customFormat="1">
      <c r="B65" s="127"/>
      <c r="C65" s="148"/>
      <c r="D65" s="127"/>
      <c r="E65" s="127"/>
      <c r="F65" s="127"/>
      <c r="G65" s="127"/>
      <c r="H65" s="127"/>
      <c r="I65" s="127"/>
      <c r="J65" s="127"/>
      <c r="K65" s="127"/>
      <c r="L65" s="127"/>
      <c r="M65" s="127"/>
      <c r="N65" s="127"/>
      <c r="O65" s="127"/>
      <c r="P65" s="127"/>
    </row>
    <row r="81" spans="2:16" s="147" customFormat="1">
      <c r="B81" s="127"/>
      <c r="C81" s="148"/>
      <c r="D81" s="127"/>
      <c r="E81" s="127"/>
      <c r="F81" s="127"/>
      <c r="G81" s="127"/>
      <c r="H81" s="127"/>
      <c r="I81" s="127"/>
      <c r="J81" s="127"/>
      <c r="K81" s="127"/>
      <c r="L81" s="127"/>
      <c r="M81" s="127"/>
      <c r="N81" s="127"/>
      <c r="O81" s="127"/>
      <c r="P81" s="127"/>
    </row>
    <row r="86" spans="2:16" s="147" customFormat="1">
      <c r="B86" s="127"/>
      <c r="C86" s="148"/>
      <c r="D86" s="127"/>
      <c r="E86" s="127"/>
      <c r="F86" s="127"/>
      <c r="G86" s="127"/>
      <c r="H86" s="127"/>
      <c r="I86" s="127"/>
      <c r="J86" s="127"/>
      <c r="K86" s="127"/>
      <c r="L86" s="127"/>
      <c r="M86" s="127"/>
      <c r="N86" s="127"/>
      <c r="O86" s="127"/>
      <c r="P86" s="127"/>
    </row>
    <row r="87" spans="2:16" s="147" customFormat="1">
      <c r="B87" s="127"/>
      <c r="C87" s="148"/>
      <c r="D87" s="127"/>
      <c r="E87" s="127"/>
      <c r="F87" s="127"/>
      <c r="G87" s="127"/>
      <c r="H87" s="127"/>
      <c r="I87" s="127"/>
      <c r="J87" s="127"/>
      <c r="K87" s="127"/>
      <c r="L87" s="127"/>
      <c r="M87" s="127"/>
      <c r="N87" s="127"/>
      <c r="O87" s="127"/>
      <c r="P87" s="127"/>
    </row>
  </sheetData>
  <phoneticPr fontId="7" type="noConversion"/>
  <pageMargins left="0.43307086614173229" right="0.23622047244094491" top="0.62992125984251968" bottom="0.35433070866141736" header="0.15748031496062992" footer="0.15748031496062992"/>
  <pageSetup paperSize="9" scale="83" orientation="landscape" useFirstPageNumber="1" r:id="rId1"/>
  <headerFooter>
    <oddHeader>&amp;R&amp;"Trebuchet MS,보통"&amp;12
www.wooribank.com</oddHeader>
    <oddFooter>&amp;R&amp;"Trebuchet MS,보통"Page 6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7"/>
  <sheetViews>
    <sheetView showGridLines="0" view="pageBreakPreview" zoomScale="91" zoomScaleNormal="90" zoomScaleSheetLayoutView="91" workbookViewId="0">
      <selection activeCell="A2" sqref="A2"/>
    </sheetView>
  </sheetViews>
  <sheetFormatPr defaultRowHeight="15"/>
  <cols>
    <col min="1" max="1" width="20.42578125" style="67" customWidth="1"/>
    <col min="2" max="2" width="3.7109375" style="67" customWidth="1"/>
    <col min="3" max="3" width="29.140625" style="67" customWidth="1"/>
    <col min="4" max="4" width="6.28515625" style="67" customWidth="1"/>
    <col min="5" max="6" width="9.42578125" style="67" customWidth="1"/>
    <col min="7" max="7" width="8.28515625" style="67" customWidth="1"/>
    <col min="8" max="8" width="6.28515625" style="67" customWidth="1"/>
    <col min="9" max="9" width="9.42578125" style="67" customWidth="1"/>
    <col min="10" max="10" width="8.85546875" style="67" customWidth="1"/>
    <col min="11" max="11" width="9" style="67" customWidth="1"/>
    <col min="12" max="12" width="6.28515625" style="67" customWidth="1"/>
    <col min="13" max="14" width="9.42578125" style="67" customWidth="1"/>
    <col min="15" max="15" width="9.140625" style="67" customWidth="1"/>
    <col min="16" max="16" width="6.28515625" style="67" customWidth="1"/>
    <col min="17" max="18" width="9.42578125" style="67" customWidth="1"/>
    <col min="19" max="19" width="9.28515625" style="67" bestFit="1" customWidth="1"/>
    <col min="20" max="16384" width="9.140625" style="67"/>
  </cols>
  <sheetData>
    <row r="1" spans="1:23" ht="37.5" customHeight="1">
      <c r="A1" s="688"/>
      <c r="B1" s="149"/>
      <c r="C1" s="550" t="s">
        <v>42</v>
      </c>
      <c r="D1" s="550"/>
      <c r="E1" s="550"/>
      <c r="F1" s="550"/>
      <c r="G1" s="550"/>
      <c r="H1" s="550"/>
      <c r="I1" s="550"/>
      <c r="J1" s="550"/>
      <c r="K1" s="550"/>
      <c r="L1" s="550"/>
      <c r="M1" s="550"/>
      <c r="N1" s="550"/>
      <c r="O1" s="550"/>
      <c r="P1" s="550"/>
      <c r="Q1" s="550"/>
      <c r="R1" s="550"/>
      <c r="S1" s="550"/>
    </row>
    <row r="2" spans="1:23" ht="18" customHeight="1">
      <c r="A2" s="150"/>
    </row>
    <row r="3" spans="1:23" ht="18" customHeight="1">
      <c r="A3" s="150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</row>
    <row r="4" spans="1:23" ht="18" customHeight="1">
      <c r="A4" s="150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</row>
    <row r="5" spans="1:23" ht="18" customHeight="1">
      <c r="A5" s="150"/>
      <c r="C5" s="220"/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</row>
    <row r="6" spans="1:23" ht="18" customHeight="1">
      <c r="A6" s="155"/>
      <c r="B6" s="93"/>
      <c r="C6" s="449"/>
      <c r="D6" s="449"/>
      <c r="E6" s="1587" t="s">
        <v>411</v>
      </c>
      <c r="F6" s="1587"/>
      <c r="G6" s="1587"/>
      <c r="H6" s="1200"/>
      <c r="I6" s="1587" t="s">
        <v>410</v>
      </c>
      <c r="J6" s="1587"/>
      <c r="K6" s="1587"/>
      <c r="L6" s="1200"/>
      <c r="M6" s="1587" t="s">
        <v>414</v>
      </c>
      <c r="N6" s="1587"/>
      <c r="O6" s="1587"/>
      <c r="P6" s="1200"/>
      <c r="Q6" s="1587" t="s">
        <v>413</v>
      </c>
      <c r="R6" s="1587"/>
      <c r="S6" s="1587"/>
    </row>
    <row r="7" spans="1:23" ht="18" customHeight="1">
      <c r="A7" s="155"/>
      <c r="B7" s="93"/>
      <c r="C7" s="450" t="s">
        <v>25</v>
      </c>
      <c r="D7" s="450"/>
      <c r="E7" s="1588" t="s">
        <v>266</v>
      </c>
      <c r="F7" s="1588" t="s">
        <v>267</v>
      </c>
      <c r="G7" s="1584" t="s">
        <v>11</v>
      </c>
      <c r="H7" s="450"/>
      <c r="I7" s="1588" t="s">
        <v>266</v>
      </c>
      <c r="J7" s="1588" t="s">
        <v>267</v>
      </c>
      <c r="K7" s="1584" t="s">
        <v>11</v>
      </c>
      <c r="L7" s="450"/>
      <c r="M7" s="1588" t="s">
        <v>266</v>
      </c>
      <c r="N7" s="1588" t="s">
        <v>267</v>
      </c>
      <c r="O7" s="1584" t="s">
        <v>11</v>
      </c>
      <c r="P7" s="450"/>
      <c r="Q7" s="1588" t="s">
        <v>266</v>
      </c>
      <c r="R7" s="1588" t="s">
        <v>267</v>
      </c>
      <c r="S7" s="1584" t="s">
        <v>11</v>
      </c>
    </row>
    <row r="8" spans="1:23" ht="18" customHeight="1">
      <c r="A8" s="155"/>
      <c r="B8" s="93"/>
      <c r="C8" s="1073" t="s">
        <v>43</v>
      </c>
      <c r="D8" s="700"/>
      <c r="E8" s="1589"/>
      <c r="F8" s="1589"/>
      <c r="G8" s="1585"/>
      <c r="H8" s="700"/>
      <c r="I8" s="1589"/>
      <c r="J8" s="1589"/>
      <c r="K8" s="1585"/>
      <c r="L8" s="700"/>
      <c r="M8" s="1589"/>
      <c r="N8" s="1589"/>
      <c r="O8" s="1585"/>
      <c r="P8" s="700"/>
      <c r="Q8" s="1589"/>
      <c r="R8" s="1589"/>
      <c r="S8" s="1585"/>
    </row>
    <row r="9" spans="1:23" ht="18.75" customHeight="1">
      <c r="A9" s="155"/>
      <c r="B9" s="93"/>
      <c r="C9" s="591" t="s">
        <v>44</v>
      </c>
      <c r="D9" s="448"/>
      <c r="E9" s="1398">
        <v>17388.161</v>
      </c>
      <c r="F9" s="1401">
        <v>0</v>
      </c>
      <c r="G9" s="514">
        <f>E9+F9</f>
        <v>17388.161</v>
      </c>
      <c r="H9" s="448"/>
      <c r="I9" s="1186">
        <v>17114.681</v>
      </c>
      <c r="J9" s="1187">
        <v>0</v>
      </c>
      <c r="K9" s="514">
        <f>I9+J9</f>
        <v>17114.681</v>
      </c>
      <c r="L9" s="448"/>
      <c r="M9" s="1186">
        <v>16665.580000000002</v>
      </c>
      <c r="N9" s="1187">
        <v>0</v>
      </c>
      <c r="O9" s="514">
        <f>M9+N9</f>
        <v>16665.580000000002</v>
      </c>
      <c r="P9" s="448"/>
      <c r="Q9" s="1189">
        <v>17292.293000000001</v>
      </c>
      <c r="R9" s="1187">
        <v>0</v>
      </c>
      <c r="S9" s="514">
        <f>Q9+R9</f>
        <v>17292.293000000001</v>
      </c>
      <c r="U9" s="161"/>
      <c r="V9" s="162"/>
      <c r="W9" s="163"/>
    </row>
    <row r="10" spans="1:23" ht="18.75" customHeight="1">
      <c r="A10" s="155"/>
      <c r="B10" s="93"/>
      <c r="C10" s="591" t="s">
        <v>45</v>
      </c>
      <c r="D10" s="448"/>
      <c r="E10" s="1398">
        <v>74833.509999999995</v>
      </c>
      <c r="F10" s="1401">
        <v>0.77200000000000002</v>
      </c>
      <c r="G10" s="514">
        <f>E10+F10</f>
        <v>74834.281999999992</v>
      </c>
      <c r="H10" s="448"/>
      <c r="I10" s="1186">
        <v>74149.638000000006</v>
      </c>
      <c r="J10" s="1186">
        <v>0.75</v>
      </c>
      <c r="K10" s="514">
        <f>I10+J10</f>
        <v>74150.388000000006</v>
      </c>
      <c r="L10" s="448"/>
      <c r="M10" s="1186">
        <v>72364.67</v>
      </c>
      <c r="N10" s="1186">
        <v>0.3</v>
      </c>
      <c r="O10" s="514">
        <f>M10+N10</f>
        <v>72364.97</v>
      </c>
      <c r="P10" s="448"/>
      <c r="Q10" s="1189">
        <v>70566.785000000003</v>
      </c>
      <c r="R10" s="1189">
        <v>0.03</v>
      </c>
      <c r="S10" s="514">
        <f>Q10+R10</f>
        <v>70566.815000000002</v>
      </c>
      <c r="U10" s="161"/>
      <c r="V10" s="161"/>
      <c r="W10" s="163"/>
    </row>
    <row r="11" spans="1:23" ht="18.75" customHeight="1" thickBot="1">
      <c r="A11" s="155"/>
      <c r="B11" s="93"/>
      <c r="C11" s="592" t="s">
        <v>46</v>
      </c>
      <c r="D11" s="448"/>
      <c r="E11" s="1399">
        <v>39571.307999999997</v>
      </c>
      <c r="F11" s="1399">
        <v>0</v>
      </c>
      <c r="G11" s="516">
        <f>E11+F11</f>
        <v>39571.307999999997</v>
      </c>
      <c r="H11" s="448"/>
      <c r="I11" s="1188">
        <v>38644.468999999997</v>
      </c>
      <c r="J11" s="1188">
        <v>0</v>
      </c>
      <c r="K11" s="516">
        <f>I11+J11</f>
        <v>38644.468999999997</v>
      </c>
      <c r="L11" s="448"/>
      <c r="M11" s="1188">
        <v>37225.07</v>
      </c>
      <c r="N11" s="1188">
        <v>0</v>
      </c>
      <c r="O11" s="516">
        <f>M11+N11</f>
        <v>37225.07</v>
      </c>
      <c r="P11" s="448"/>
      <c r="Q11" s="1190">
        <v>35579.940999999999</v>
      </c>
      <c r="R11" s="1190">
        <v>0</v>
      </c>
      <c r="S11" s="516">
        <f>Q11+R11</f>
        <v>35579.940999999999</v>
      </c>
      <c r="U11" s="161"/>
      <c r="V11" s="161"/>
      <c r="W11" s="163"/>
    </row>
    <row r="12" spans="1:23" ht="18.75" customHeight="1" thickBot="1">
      <c r="A12" s="155"/>
      <c r="B12" s="93"/>
      <c r="C12" s="593" t="s">
        <v>47</v>
      </c>
      <c r="D12" s="446"/>
      <c r="E12" s="899">
        <f>E9+E10</f>
        <v>92221.671000000002</v>
      </c>
      <c r="F12" s="899">
        <f>F9+F10</f>
        <v>0.77200000000000002</v>
      </c>
      <c r="G12" s="516">
        <f>G9+G10</f>
        <v>92222.442999999999</v>
      </c>
      <c r="H12" s="446"/>
      <c r="I12" s="899">
        <f>I9+I10</f>
        <v>91264.319000000003</v>
      </c>
      <c r="J12" s="899">
        <f>J9+J10</f>
        <v>0.75</v>
      </c>
      <c r="K12" s="516">
        <f>K9+K10</f>
        <v>91265.069000000003</v>
      </c>
      <c r="L12" s="446"/>
      <c r="M12" s="899">
        <f>M9+M10</f>
        <v>89030.25</v>
      </c>
      <c r="N12" s="899">
        <f>N9+N10</f>
        <v>0.3</v>
      </c>
      <c r="O12" s="516">
        <f>O9+O10</f>
        <v>89030.55</v>
      </c>
      <c r="P12" s="446"/>
      <c r="Q12" s="516">
        <f>Q9+Q10</f>
        <v>87859.078000000009</v>
      </c>
      <c r="R12" s="517">
        <f>R9+R10</f>
        <v>0.03</v>
      </c>
      <c r="S12" s="516">
        <f>S9+S10</f>
        <v>87859.108000000007</v>
      </c>
      <c r="U12" s="163"/>
      <c r="V12" s="163"/>
      <c r="W12" s="163"/>
    </row>
    <row r="13" spans="1:23" ht="32.25" customHeight="1">
      <c r="A13" s="155"/>
      <c r="B13" s="93"/>
      <c r="C13" s="164"/>
      <c r="D13" s="448"/>
      <c r="E13" s="1403"/>
      <c r="F13" s="1404"/>
      <c r="G13" s="779"/>
      <c r="H13" s="448"/>
      <c r="I13" s="900"/>
      <c r="J13" s="901"/>
      <c r="K13" s="779"/>
      <c r="L13" s="448"/>
      <c r="M13" s="518"/>
      <c r="N13" s="281"/>
      <c r="O13" s="519"/>
      <c r="P13" s="448"/>
      <c r="Q13" s="518"/>
      <c r="R13" s="281"/>
      <c r="S13" s="519"/>
      <c r="U13" s="161"/>
      <c r="V13" s="161"/>
      <c r="W13" s="163"/>
    </row>
    <row r="14" spans="1:23" ht="18" customHeight="1">
      <c r="A14" s="155"/>
      <c r="B14" s="93"/>
      <c r="C14" s="1078" t="s">
        <v>48</v>
      </c>
      <c r="D14" s="446"/>
      <c r="E14" s="1404"/>
      <c r="F14" s="1404"/>
      <c r="G14" s="779"/>
      <c r="H14" s="446"/>
      <c r="I14" s="901"/>
      <c r="J14" s="901"/>
      <c r="K14" s="779"/>
      <c r="L14" s="446"/>
      <c r="M14" s="281"/>
      <c r="N14" s="281"/>
      <c r="O14" s="519"/>
      <c r="P14" s="446"/>
      <c r="Q14" s="281"/>
      <c r="R14" s="281"/>
      <c r="S14" s="519"/>
      <c r="U14" s="161"/>
      <c r="V14" s="161"/>
      <c r="W14" s="163"/>
    </row>
    <row r="15" spans="1:23" ht="18" customHeight="1">
      <c r="A15" s="155"/>
      <c r="B15" s="93"/>
      <c r="C15" s="447" t="s">
        <v>49</v>
      </c>
      <c r="D15" s="446"/>
      <c r="E15" s="1405"/>
      <c r="F15" s="1405"/>
      <c r="G15" s="780"/>
      <c r="H15" s="446"/>
      <c r="I15" s="902"/>
      <c r="J15" s="902"/>
      <c r="K15" s="780"/>
      <c r="L15" s="446"/>
      <c r="M15" s="282"/>
      <c r="N15" s="282"/>
      <c r="O15" s="520"/>
      <c r="P15" s="446"/>
      <c r="Q15" s="282"/>
      <c r="R15" s="282"/>
      <c r="S15" s="520"/>
      <c r="U15" s="161"/>
      <c r="V15" s="161"/>
      <c r="W15" s="163"/>
    </row>
    <row r="16" spans="1:23" ht="18.75" customHeight="1">
      <c r="A16" s="155"/>
      <c r="B16" s="93"/>
      <c r="C16" s="594" t="s">
        <v>50</v>
      </c>
      <c r="D16" s="448"/>
      <c r="E16" s="1191">
        <v>4860.4219999999996</v>
      </c>
      <c r="F16" s="1192">
        <v>0</v>
      </c>
      <c r="G16" s="514">
        <f>E16+F16</f>
        <v>4860.4219999999996</v>
      </c>
      <c r="H16" s="448"/>
      <c r="I16" s="1191">
        <v>4777.2049999999999</v>
      </c>
      <c r="J16" s="1192">
        <v>0</v>
      </c>
      <c r="K16" s="514">
        <f>I16+J16</f>
        <v>4777.2049999999999</v>
      </c>
      <c r="L16" s="448"/>
      <c r="M16" s="1186">
        <v>4657.53</v>
      </c>
      <c r="N16" s="1192">
        <v>0</v>
      </c>
      <c r="O16" s="514">
        <f>M16+N16</f>
        <v>4657.53</v>
      </c>
      <c r="P16" s="448"/>
      <c r="Q16" s="1189">
        <v>4494.9279999999999</v>
      </c>
      <c r="R16" s="1187">
        <v>0</v>
      </c>
      <c r="S16" s="514">
        <f>Q16+R16</f>
        <v>4494.9279999999999</v>
      </c>
      <c r="T16" s="73"/>
      <c r="U16" s="161"/>
      <c r="V16" s="166"/>
      <c r="W16" s="163"/>
    </row>
    <row r="17" spans="1:23" ht="18.75" customHeight="1" thickBot="1">
      <c r="A17" s="155"/>
      <c r="B17" s="93"/>
      <c r="C17" s="592" t="s">
        <v>51</v>
      </c>
      <c r="D17" s="448"/>
      <c r="E17" s="1193">
        <v>103164.25</v>
      </c>
      <c r="F17" s="516">
        <v>0</v>
      </c>
      <c r="G17" s="516">
        <f>E17+F17</f>
        <v>103164.25</v>
      </c>
      <c r="H17" s="448"/>
      <c r="I17" s="1193">
        <v>102611.141</v>
      </c>
      <c r="J17" s="1193">
        <v>32.009</v>
      </c>
      <c r="K17" s="516">
        <f>I17+J17</f>
        <v>102643.15000000001</v>
      </c>
      <c r="L17" s="448"/>
      <c r="M17" s="1193">
        <v>101882.76</v>
      </c>
      <c r="N17" s="1193">
        <v>33.31</v>
      </c>
      <c r="O17" s="516">
        <f>M17+N17</f>
        <v>101916.06999999999</v>
      </c>
      <c r="P17" s="448"/>
      <c r="Q17" s="1194">
        <v>99885.71</v>
      </c>
      <c r="R17" s="1194">
        <v>27.364999999999998</v>
      </c>
      <c r="S17" s="516">
        <f>Q17+R17</f>
        <v>99913.075000000012</v>
      </c>
      <c r="T17" s="73"/>
      <c r="U17" s="161"/>
      <c r="V17" s="161"/>
      <c r="W17" s="163"/>
    </row>
    <row r="18" spans="1:23" ht="18.75" customHeight="1" thickBot="1">
      <c r="A18" s="155"/>
      <c r="B18" s="93"/>
      <c r="C18" s="593" t="s">
        <v>47</v>
      </c>
      <c r="D18" s="446"/>
      <c r="E18" s="903">
        <f>E16+E17</f>
        <v>108024.67200000001</v>
      </c>
      <c r="F18" s="899">
        <f>F16+F17</f>
        <v>0</v>
      </c>
      <c r="G18" s="517">
        <f>G16+G17</f>
        <v>108024.67200000001</v>
      </c>
      <c r="H18" s="446"/>
      <c r="I18" s="903">
        <f>I16+I17</f>
        <v>107388.34600000001</v>
      </c>
      <c r="J18" s="899">
        <f>J16+J17</f>
        <v>32.009</v>
      </c>
      <c r="K18" s="517">
        <f>K16+K17</f>
        <v>107420.35500000001</v>
      </c>
      <c r="L18" s="446"/>
      <c r="M18" s="903">
        <f>M16+M17</f>
        <v>106540.29</v>
      </c>
      <c r="N18" s="899">
        <f>N16+N17</f>
        <v>33.31</v>
      </c>
      <c r="O18" s="517">
        <f>O16+O17</f>
        <v>106573.59999999999</v>
      </c>
      <c r="P18" s="446"/>
      <c r="Q18" s="516">
        <f>Q16+Q17</f>
        <v>104380.63800000001</v>
      </c>
      <c r="R18" s="517">
        <f>R16+R17</f>
        <v>27.364999999999998</v>
      </c>
      <c r="S18" s="517">
        <f>S16+S17</f>
        <v>104408.00300000001</v>
      </c>
      <c r="T18" s="73"/>
      <c r="U18" s="163"/>
      <c r="V18" s="163"/>
      <c r="W18" s="163"/>
    </row>
    <row r="19" spans="1:23" ht="32.25" customHeight="1">
      <c r="A19" s="155"/>
      <c r="B19" s="93"/>
      <c r="C19" s="448"/>
      <c r="D19" s="448"/>
      <c r="E19" s="1404"/>
      <c r="F19" s="1404"/>
      <c r="G19" s="804"/>
      <c r="H19" s="448"/>
      <c r="I19" s="901"/>
      <c r="J19" s="901"/>
      <c r="K19" s="804"/>
      <c r="L19" s="448"/>
      <c r="M19" s="281"/>
      <c r="N19" s="281"/>
      <c r="O19" s="519"/>
      <c r="P19" s="448"/>
      <c r="Q19" s="281"/>
      <c r="R19" s="281"/>
      <c r="S19" s="519"/>
      <c r="T19" s="73"/>
      <c r="U19" s="161"/>
      <c r="V19" s="161"/>
      <c r="W19" s="163"/>
    </row>
    <row r="20" spans="1:23" ht="18" customHeight="1">
      <c r="A20" s="155"/>
      <c r="B20" s="93"/>
      <c r="C20" s="447" t="s">
        <v>52</v>
      </c>
      <c r="D20" s="446"/>
      <c r="E20" s="1404"/>
      <c r="F20" s="1404"/>
      <c r="G20" s="804"/>
      <c r="H20" s="446"/>
      <c r="I20" s="901"/>
      <c r="J20" s="901"/>
      <c r="K20" s="804"/>
      <c r="L20" s="446"/>
      <c r="M20" s="281"/>
      <c r="N20" s="281"/>
      <c r="O20" s="519"/>
      <c r="P20" s="446"/>
      <c r="Q20" s="281"/>
      <c r="R20" s="281"/>
      <c r="S20" s="519"/>
      <c r="T20" s="73"/>
      <c r="U20" s="161"/>
      <c r="V20" s="161"/>
      <c r="W20" s="163"/>
    </row>
    <row r="21" spans="1:23" ht="18.75" customHeight="1">
      <c r="A21" s="155"/>
      <c r="B21" s="93"/>
      <c r="C21" s="594" t="s">
        <v>53</v>
      </c>
      <c r="D21" s="448"/>
      <c r="E21" s="1398">
        <v>34952.178999999996</v>
      </c>
      <c r="F21" s="1398">
        <v>0.40799999999999997</v>
      </c>
      <c r="G21" s="514">
        <f>E21+F21</f>
        <v>34952.587</v>
      </c>
      <c r="H21" s="448"/>
      <c r="I21" s="1186">
        <v>35128.313000000002</v>
      </c>
      <c r="J21" s="1191">
        <v>0.442</v>
      </c>
      <c r="K21" s="514">
        <f>I21+J21</f>
        <v>35128.755000000005</v>
      </c>
      <c r="L21" s="448"/>
      <c r="M21" s="1186">
        <v>34605.21</v>
      </c>
      <c r="N21" s="1186">
        <v>0.49</v>
      </c>
      <c r="O21" s="514">
        <f>M21+N21</f>
        <v>34605.699999999997</v>
      </c>
      <c r="P21" s="448"/>
      <c r="Q21" s="1189">
        <v>33635.228000000003</v>
      </c>
      <c r="R21" s="1189">
        <v>0.48599999999999999</v>
      </c>
      <c r="S21" s="514">
        <f>Q21+R21</f>
        <v>33635.714</v>
      </c>
      <c r="T21" s="73"/>
      <c r="U21" s="161"/>
      <c r="V21" s="161"/>
      <c r="W21" s="163"/>
    </row>
    <row r="22" spans="1:23" ht="18.75" customHeight="1">
      <c r="A22" s="155"/>
      <c r="B22" s="93"/>
      <c r="C22" s="594" t="s">
        <v>54</v>
      </c>
      <c r="D22" s="448"/>
      <c r="E22" s="1398">
        <v>49296.290999999997</v>
      </c>
      <c r="F22" s="1401">
        <v>0</v>
      </c>
      <c r="G22" s="514">
        <f>E22+F22</f>
        <v>49296.290999999997</v>
      </c>
      <c r="H22" s="448"/>
      <c r="I22" s="1186">
        <v>49111.184999999998</v>
      </c>
      <c r="J22" s="1192">
        <v>0</v>
      </c>
      <c r="K22" s="514">
        <f>I22+J22</f>
        <v>49111.184999999998</v>
      </c>
      <c r="L22" s="448"/>
      <c r="M22" s="1186">
        <v>48792.99</v>
      </c>
      <c r="N22" s="1187">
        <v>0</v>
      </c>
      <c r="O22" s="514">
        <f>M22+N22</f>
        <v>48792.99</v>
      </c>
      <c r="P22" s="448"/>
      <c r="Q22" s="1189">
        <v>48241.245999999999</v>
      </c>
      <c r="R22" s="1187">
        <v>0</v>
      </c>
      <c r="S22" s="514">
        <f>Q22+R22</f>
        <v>48241.245999999999</v>
      </c>
      <c r="T22" s="73"/>
      <c r="U22" s="161"/>
      <c r="V22" s="162"/>
      <c r="W22" s="163"/>
    </row>
    <row r="23" spans="1:23" ht="18.75" customHeight="1">
      <c r="A23" s="155"/>
      <c r="B23" s="93"/>
      <c r="C23" s="595" t="s">
        <v>55</v>
      </c>
      <c r="D23" s="448"/>
      <c r="E23" s="1401">
        <v>0</v>
      </c>
      <c r="F23" s="1401">
        <v>0</v>
      </c>
      <c r="G23" s="515">
        <f>E23+F23</f>
        <v>0</v>
      </c>
      <c r="H23" s="448"/>
      <c r="I23" s="1192">
        <v>0</v>
      </c>
      <c r="J23" s="1192">
        <v>0</v>
      </c>
      <c r="K23" s="515">
        <f>I23+J23</f>
        <v>0</v>
      </c>
      <c r="L23" s="448"/>
      <c r="M23" s="1187">
        <v>0</v>
      </c>
      <c r="N23" s="1187">
        <v>0</v>
      </c>
      <c r="O23" s="515">
        <f>M23+N23</f>
        <v>0</v>
      </c>
      <c r="P23" s="448"/>
      <c r="Q23" s="1187">
        <v>0</v>
      </c>
      <c r="R23" s="1187">
        <v>0</v>
      </c>
      <c r="S23" s="515">
        <f>Q23+R23</f>
        <v>0</v>
      </c>
      <c r="T23" s="73"/>
      <c r="U23" s="162"/>
      <c r="V23" s="162"/>
      <c r="W23" s="167"/>
    </row>
    <row r="24" spans="1:23" ht="18.75" customHeight="1" thickBot="1">
      <c r="A24" s="155"/>
      <c r="B24" s="93"/>
      <c r="C24" s="592" t="s">
        <v>56</v>
      </c>
      <c r="D24" s="448"/>
      <c r="E24" s="1400">
        <v>23776.202000000001</v>
      </c>
      <c r="F24" s="1402">
        <v>35.302</v>
      </c>
      <c r="G24" s="516">
        <f>E24+F24</f>
        <v>23811.504000000001</v>
      </c>
      <c r="H24" s="448"/>
      <c r="I24" s="1193">
        <v>23148.848000000002</v>
      </c>
      <c r="J24" s="1195">
        <v>31.567</v>
      </c>
      <c r="K24" s="516">
        <f>I24+J24</f>
        <v>23180.415000000001</v>
      </c>
      <c r="L24" s="448"/>
      <c r="M24" s="1193">
        <v>23142.1</v>
      </c>
      <c r="N24" s="1195">
        <v>32.82</v>
      </c>
      <c r="O24" s="516">
        <f>M24+N24</f>
        <v>23174.92</v>
      </c>
      <c r="P24" s="448"/>
      <c r="Q24" s="1194">
        <v>22504.164000000001</v>
      </c>
      <c r="R24" s="1196">
        <v>26.879000000000001</v>
      </c>
      <c r="S24" s="516">
        <f>Q24+R24</f>
        <v>22531.043000000001</v>
      </c>
      <c r="T24" s="73"/>
      <c r="U24" s="161"/>
      <c r="V24" s="161"/>
      <c r="W24" s="163"/>
    </row>
    <row r="25" spans="1:23" ht="18.75" customHeight="1" thickBot="1">
      <c r="A25" s="155"/>
      <c r="B25" s="93"/>
      <c r="C25" s="593" t="s">
        <v>47</v>
      </c>
      <c r="D25" s="446"/>
      <c r="E25" s="967">
        <v>104175.68400000001</v>
      </c>
      <c r="F25" s="899">
        <f>SUM(F21:F24)-0.5</f>
        <v>35.21</v>
      </c>
      <c r="G25" s="516">
        <f>SUM(G21:G24)</f>
        <v>108060.382</v>
      </c>
      <c r="H25" s="446"/>
      <c r="I25" s="899">
        <f>SUM(I21:I24)</f>
        <v>107388.34599999999</v>
      </c>
      <c r="J25" s="899">
        <f>SUM(J21:J24)</f>
        <v>32.009</v>
      </c>
      <c r="K25" s="516">
        <f>SUM(K21:K24)</f>
        <v>107420.35500000001</v>
      </c>
      <c r="L25" s="446"/>
      <c r="M25" s="899">
        <f>SUM(M21:M24)</f>
        <v>106540.29999999999</v>
      </c>
      <c r="N25" s="899">
        <f>SUM(N21:N24)</f>
        <v>33.31</v>
      </c>
      <c r="O25" s="516">
        <f>SUM(O21:O24)</f>
        <v>106573.61</v>
      </c>
      <c r="P25" s="446"/>
      <c r="Q25" s="517">
        <f>SUM(Q21:Q24)</f>
        <v>104380.63800000001</v>
      </c>
      <c r="R25" s="517">
        <f>SUM(R21:R24)</f>
        <v>27.365000000000002</v>
      </c>
      <c r="S25" s="516">
        <f>SUM(S21:S24)</f>
        <v>104408.003</v>
      </c>
      <c r="T25" s="73"/>
      <c r="U25" s="163"/>
      <c r="V25" s="163"/>
      <c r="W25" s="163"/>
    </row>
    <row r="26" spans="1:23" ht="32.25" customHeight="1">
      <c r="A26" s="155"/>
      <c r="B26" s="93"/>
      <c r="C26" s="164"/>
      <c r="D26" s="448"/>
      <c r="E26" s="968"/>
      <c r="F26" s="968"/>
      <c r="G26" s="781"/>
      <c r="H26" s="448"/>
      <c r="I26" s="901"/>
      <c r="J26" s="901"/>
      <c r="K26" s="781"/>
      <c r="L26" s="448"/>
      <c r="M26" s="281"/>
      <c r="N26" s="281"/>
      <c r="O26" s="521"/>
      <c r="P26" s="448"/>
      <c r="Q26" s="281"/>
      <c r="R26" s="281"/>
      <c r="S26" s="521"/>
      <c r="T26" s="73"/>
      <c r="U26" s="161"/>
      <c r="V26" s="161"/>
      <c r="W26" s="163"/>
    </row>
    <row r="27" spans="1:23" ht="18" customHeight="1">
      <c r="A27" s="155"/>
      <c r="B27" s="93"/>
      <c r="C27" s="1076" t="s">
        <v>57</v>
      </c>
      <c r="D27" s="446"/>
      <c r="E27" s="969"/>
      <c r="F27" s="969"/>
      <c r="G27" s="780"/>
      <c r="H27" s="446"/>
      <c r="I27" s="902"/>
      <c r="J27" s="902"/>
      <c r="K27" s="780"/>
      <c r="L27" s="446"/>
      <c r="M27" s="282"/>
      <c r="N27" s="282"/>
      <c r="O27" s="520"/>
      <c r="P27" s="446"/>
      <c r="Q27" s="282"/>
      <c r="R27" s="282"/>
      <c r="S27" s="520"/>
      <c r="T27" s="73"/>
      <c r="U27" s="161"/>
      <c r="V27" s="161"/>
      <c r="W27" s="163"/>
    </row>
    <row r="28" spans="1:23" ht="27.75" customHeight="1" thickBot="1">
      <c r="A28" s="155"/>
      <c r="B28" s="93"/>
      <c r="C28" s="592" t="s">
        <v>524</v>
      </c>
      <c r="D28" s="448"/>
      <c r="E28" s="970">
        <v>2465.4679999999998</v>
      </c>
      <c r="F28" s="1399">
        <v>1E-3</v>
      </c>
      <c r="G28" s="517">
        <f>E28+F28</f>
        <v>2465.4690000000001</v>
      </c>
      <c r="H28" s="448"/>
      <c r="I28" s="1197">
        <v>2596.152</v>
      </c>
      <c r="J28" s="1188">
        <v>1E-3</v>
      </c>
      <c r="K28" s="517">
        <f>I28+J28</f>
        <v>2596.1530000000002</v>
      </c>
      <c r="L28" s="448"/>
      <c r="M28" s="1197">
        <v>2726.33</v>
      </c>
      <c r="N28" s="1188">
        <v>1E-3</v>
      </c>
      <c r="O28" s="517">
        <f>M28+N28</f>
        <v>2726.3310000000001</v>
      </c>
      <c r="P28" s="448"/>
      <c r="Q28" s="1198">
        <v>2667.8319999999999</v>
      </c>
      <c r="R28" s="1199">
        <v>1E-3</v>
      </c>
      <c r="S28" s="517">
        <f>Q28+R28</f>
        <v>2667.8330000000001</v>
      </c>
      <c r="T28" s="73"/>
      <c r="U28" s="161"/>
      <c r="V28" s="162"/>
      <c r="W28" s="163"/>
    </row>
    <row r="29" spans="1:23" ht="18" customHeight="1">
      <c r="A29" s="155"/>
      <c r="B29" s="93"/>
      <c r="C29" s="165"/>
      <c r="D29" s="165"/>
      <c r="E29" s="165"/>
      <c r="F29" s="165"/>
      <c r="G29" s="165"/>
      <c r="H29" s="165"/>
      <c r="I29" s="165"/>
      <c r="J29" s="165"/>
      <c r="K29" s="165"/>
      <c r="L29" s="165"/>
      <c r="M29" s="165"/>
      <c r="N29" s="165"/>
      <c r="O29" s="165"/>
      <c r="P29" s="165"/>
      <c r="Q29" s="165"/>
      <c r="R29" s="165"/>
      <c r="S29" s="165"/>
    </row>
    <row r="30" spans="1:23">
      <c r="A30" s="155"/>
      <c r="B30" s="93"/>
      <c r="C30" s="169" t="s">
        <v>306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  <c r="N30" s="169"/>
      <c r="O30" s="169"/>
      <c r="P30" s="169"/>
      <c r="Q30" s="169"/>
      <c r="R30" s="169"/>
      <c r="S30" s="169"/>
    </row>
    <row r="31" spans="1:23">
      <c r="A31" s="155"/>
      <c r="B31" s="93"/>
      <c r="C31" s="169"/>
      <c r="D31" s="169"/>
      <c r="E31" s="169"/>
      <c r="F31" s="169"/>
      <c r="G31" s="169"/>
      <c r="H31" s="169"/>
      <c r="I31" s="169"/>
      <c r="J31" s="169"/>
      <c r="K31" s="169"/>
      <c r="L31" s="169"/>
      <c r="M31" s="169"/>
      <c r="N31" s="169"/>
      <c r="O31" s="169"/>
      <c r="P31" s="169"/>
      <c r="Q31" s="169"/>
      <c r="R31" s="169"/>
      <c r="S31" s="169"/>
    </row>
    <row r="32" spans="1:23">
      <c r="A32" s="155"/>
      <c r="B32" s="93"/>
      <c r="C32" s="399"/>
      <c r="D32" s="399"/>
      <c r="E32" s="399"/>
      <c r="F32" s="399"/>
      <c r="G32" s="399"/>
      <c r="H32" s="399"/>
      <c r="I32" s="399"/>
      <c r="J32" s="399"/>
      <c r="K32" s="399"/>
      <c r="L32" s="399"/>
      <c r="M32" s="399"/>
      <c r="N32" s="399"/>
      <c r="O32" s="399"/>
      <c r="P32" s="399"/>
      <c r="Q32" s="399"/>
      <c r="R32" s="399"/>
      <c r="S32" s="399"/>
    </row>
    <row r="33" spans="1:19" ht="6" customHeight="1">
      <c r="A33" s="170"/>
      <c r="B33" s="171"/>
      <c r="C33" s="191"/>
      <c r="D33" s="191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</row>
    <row r="34" spans="1:19">
      <c r="A34" s="170"/>
      <c r="B34" s="171"/>
      <c r="C34" s="401"/>
      <c r="D34" s="401"/>
      <c r="E34" s="401"/>
      <c r="F34" s="401"/>
      <c r="G34" s="401"/>
      <c r="H34" s="401"/>
      <c r="I34" s="401"/>
      <c r="J34" s="401"/>
      <c r="K34" s="401"/>
      <c r="L34" s="401"/>
      <c r="M34" s="401"/>
      <c r="N34" s="401"/>
      <c r="O34" s="401"/>
      <c r="P34" s="401"/>
      <c r="Q34" s="401"/>
      <c r="R34" s="401"/>
      <c r="S34" s="401"/>
    </row>
    <row r="35" spans="1:19">
      <c r="A35" s="170"/>
      <c r="B35" s="171"/>
      <c r="C35" s="181"/>
      <c r="D35" s="181"/>
      <c r="E35" s="181"/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181"/>
      <c r="S35" s="181"/>
    </row>
    <row r="36" spans="1:19">
      <c r="A36" s="171"/>
      <c r="B36" s="171"/>
      <c r="C36" s="181"/>
      <c r="D36" s="181"/>
      <c r="E36" s="181"/>
      <c r="F36" s="181"/>
      <c r="G36" s="181"/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181"/>
      <c r="S36" s="181"/>
    </row>
    <row r="37" spans="1:19">
      <c r="A37" s="171"/>
      <c r="B37" s="171"/>
      <c r="C37" s="181"/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81"/>
      <c r="R37" s="181"/>
      <c r="S37" s="181"/>
    </row>
    <row r="38" spans="1:19">
      <c r="A38" s="171"/>
      <c r="B38" s="171"/>
      <c r="C38" s="181"/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181"/>
      <c r="S38" s="181"/>
    </row>
    <row r="39" spans="1:19">
      <c r="A39" s="171"/>
      <c r="B39" s="171"/>
      <c r="C39" s="181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181"/>
      <c r="S39" s="181"/>
    </row>
    <row r="40" spans="1:19">
      <c r="A40" s="171"/>
      <c r="B40" s="171"/>
      <c r="C40" s="402"/>
      <c r="D40" s="402"/>
      <c r="E40" s="402"/>
      <c r="F40" s="402"/>
      <c r="G40" s="402"/>
      <c r="H40" s="402"/>
      <c r="I40" s="402"/>
      <c r="J40" s="402"/>
      <c r="K40" s="402"/>
      <c r="L40" s="402"/>
      <c r="M40" s="402"/>
      <c r="N40" s="402"/>
      <c r="O40" s="402"/>
      <c r="P40" s="402"/>
      <c r="Q40" s="402"/>
      <c r="R40" s="402"/>
      <c r="S40" s="402"/>
    </row>
    <row r="41" spans="1:19">
      <c r="A41" s="171"/>
      <c r="B41" s="171"/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1"/>
      <c r="S41" s="181"/>
    </row>
    <row r="42" spans="1:19">
      <c r="A42" s="171"/>
      <c r="B42" s="171"/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181"/>
    </row>
    <row r="43" spans="1:19">
      <c r="A43" s="171"/>
      <c r="B43" s="171"/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181"/>
    </row>
    <row r="44" spans="1:19">
      <c r="A44" s="171"/>
      <c r="B44" s="171"/>
      <c r="C44" s="402"/>
      <c r="D44" s="402"/>
      <c r="E44" s="402"/>
      <c r="F44" s="402"/>
      <c r="G44" s="402"/>
      <c r="H44" s="402"/>
      <c r="I44" s="402"/>
      <c r="J44" s="402"/>
      <c r="K44" s="402"/>
      <c r="L44" s="402"/>
      <c r="M44" s="402"/>
      <c r="N44" s="402"/>
      <c r="O44" s="402"/>
      <c r="P44" s="402"/>
      <c r="Q44" s="402"/>
      <c r="R44" s="402"/>
      <c r="S44" s="402"/>
    </row>
    <row r="45" spans="1:19">
      <c r="A45" s="171"/>
      <c r="B45" s="171"/>
      <c r="C45" s="181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181"/>
      <c r="S45" s="181"/>
    </row>
    <row r="46" spans="1:19">
      <c r="A46" s="171"/>
      <c r="B46" s="171"/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181"/>
      <c r="S46" s="181"/>
    </row>
    <row r="47" spans="1:19">
      <c r="A47" s="171"/>
      <c r="B47" s="17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181"/>
      <c r="S47" s="181"/>
    </row>
    <row r="48" spans="1:19">
      <c r="A48" s="171"/>
      <c r="B48" s="171"/>
      <c r="C48" s="183"/>
      <c r="D48" s="183"/>
      <c r="E48" s="183"/>
      <c r="F48" s="183"/>
      <c r="G48" s="183"/>
      <c r="H48" s="183"/>
      <c r="I48" s="183"/>
      <c r="J48" s="183"/>
      <c r="K48" s="183"/>
      <c r="L48" s="183"/>
      <c r="M48" s="183"/>
      <c r="N48" s="183"/>
      <c r="O48" s="183"/>
      <c r="P48" s="183"/>
      <c r="Q48" s="183"/>
      <c r="R48" s="183"/>
      <c r="S48" s="183"/>
    </row>
    <row r="49" spans="1:19">
      <c r="A49" s="171"/>
      <c r="B49" s="171"/>
      <c r="C49" s="403"/>
      <c r="D49" s="403"/>
      <c r="E49" s="403"/>
      <c r="F49" s="403"/>
      <c r="G49" s="403"/>
      <c r="H49" s="403"/>
      <c r="I49" s="403"/>
      <c r="J49" s="403"/>
      <c r="K49" s="403"/>
      <c r="L49" s="403"/>
      <c r="M49" s="403"/>
      <c r="N49" s="403"/>
      <c r="O49" s="403"/>
      <c r="P49" s="403"/>
      <c r="Q49" s="403"/>
      <c r="R49" s="403"/>
      <c r="S49" s="403"/>
    </row>
    <row r="50" spans="1:19">
      <c r="A50" s="171"/>
      <c r="B50" s="171"/>
      <c r="C50" s="403"/>
      <c r="D50" s="403"/>
      <c r="E50" s="403"/>
      <c r="F50" s="403"/>
      <c r="G50" s="403"/>
      <c r="H50" s="403"/>
      <c r="I50" s="403"/>
      <c r="J50" s="403"/>
      <c r="K50" s="403"/>
      <c r="L50" s="403"/>
      <c r="M50" s="403"/>
      <c r="N50" s="403"/>
      <c r="O50" s="403"/>
      <c r="P50" s="403"/>
      <c r="Q50" s="403"/>
      <c r="R50" s="403"/>
      <c r="S50" s="403"/>
    </row>
    <row r="51" spans="1:19">
      <c r="A51" s="27"/>
      <c r="B51" s="27"/>
      <c r="C51" s="403"/>
      <c r="D51" s="403"/>
      <c r="E51" s="403"/>
      <c r="F51" s="403"/>
      <c r="G51" s="403"/>
      <c r="H51" s="403"/>
      <c r="I51" s="403"/>
      <c r="J51" s="403"/>
      <c r="K51" s="403"/>
      <c r="L51" s="403"/>
      <c r="M51" s="403"/>
      <c r="N51" s="403"/>
      <c r="O51" s="403"/>
      <c r="P51" s="403"/>
      <c r="Q51" s="403"/>
      <c r="R51" s="403"/>
      <c r="S51" s="403"/>
    </row>
    <row r="52" spans="1:19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</row>
    <row r="53" spans="1:19" ht="19.5">
      <c r="A53" s="27"/>
      <c r="B53" s="27"/>
      <c r="C53" s="1586"/>
      <c r="D53" s="1586"/>
      <c r="E53" s="1586"/>
      <c r="F53" s="1586"/>
      <c r="G53" s="1586"/>
      <c r="H53" s="1586"/>
      <c r="I53" s="1586"/>
      <c r="J53" s="1586"/>
      <c r="K53" s="1586"/>
      <c r="L53" s="1586"/>
      <c r="M53" s="1586"/>
      <c r="N53" s="1586"/>
      <c r="O53" s="1586"/>
      <c r="P53" s="1586"/>
      <c r="Q53" s="1586"/>
      <c r="R53" s="1586"/>
      <c r="S53" s="1586"/>
    </row>
    <row r="54" spans="1:19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</row>
    <row r="55" spans="1:19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</row>
    <row r="56" spans="1:19" ht="18">
      <c r="A56" s="27"/>
      <c r="B56" s="27"/>
      <c r="C56" s="187"/>
      <c r="D56" s="187"/>
      <c r="E56" s="187"/>
      <c r="F56" s="187"/>
      <c r="G56" s="187"/>
      <c r="H56" s="187"/>
      <c r="I56" s="187"/>
      <c r="J56" s="187"/>
      <c r="K56" s="187"/>
      <c r="L56" s="187"/>
      <c r="M56" s="187"/>
      <c r="N56" s="187"/>
      <c r="O56" s="187"/>
      <c r="P56" s="187"/>
      <c r="Q56" s="187"/>
      <c r="R56" s="187"/>
      <c r="S56" s="187"/>
    </row>
    <row r="57" spans="1:19" ht="15.75">
      <c r="A57" s="27"/>
      <c r="B57" s="27"/>
      <c r="C57" s="404"/>
      <c r="D57" s="404"/>
      <c r="E57" s="404"/>
      <c r="F57" s="404"/>
      <c r="G57" s="404"/>
      <c r="H57" s="404"/>
      <c r="I57" s="404"/>
      <c r="J57" s="404"/>
      <c r="K57" s="404"/>
      <c r="L57" s="404"/>
      <c r="M57" s="404"/>
      <c r="N57" s="404"/>
      <c r="O57" s="404"/>
      <c r="P57" s="404"/>
      <c r="Q57" s="404"/>
      <c r="R57" s="404"/>
      <c r="S57" s="404"/>
    </row>
    <row r="58" spans="1:19">
      <c r="A58" s="171"/>
      <c r="B58" s="171"/>
      <c r="C58" s="191"/>
      <c r="D58" s="191"/>
      <c r="E58" s="191"/>
      <c r="F58" s="191"/>
      <c r="G58" s="191"/>
      <c r="H58" s="191"/>
      <c r="I58" s="191"/>
      <c r="J58" s="191"/>
      <c r="K58" s="191"/>
      <c r="L58" s="191"/>
      <c r="M58" s="191"/>
      <c r="N58" s="191"/>
      <c r="O58" s="191"/>
      <c r="P58" s="191"/>
      <c r="Q58" s="191"/>
      <c r="R58" s="191"/>
      <c r="S58" s="191"/>
    </row>
    <row r="59" spans="1:19">
      <c r="A59" s="171"/>
      <c r="B59" s="171"/>
      <c r="C59" s="401"/>
      <c r="D59" s="401"/>
      <c r="E59" s="401"/>
      <c r="F59" s="401"/>
      <c r="G59" s="401"/>
      <c r="H59" s="401"/>
      <c r="I59" s="401"/>
      <c r="J59" s="401"/>
      <c r="K59" s="401"/>
      <c r="L59" s="401"/>
      <c r="M59" s="401"/>
      <c r="N59" s="401"/>
      <c r="O59" s="401"/>
      <c r="P59" s="401"/>
      <c r="Q59" s="401"/>
      <c r="R59" s="401"/>
      <c r="S59" s="401"/>
    </row>
    <row r="60" spans="1:19">
      <c r="A60" s="171"/>
      <c r="B60" s="171"/>
      <c r="C60" s="181"/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1"/>
      <c r="O60" s="181"/>
      <c r="P60" s="181"/>
      <c r="Q60" s="181"/>
      <c r="R60" s="181"/>
      <c r="S60" s="181"/>
    </row>
    <row r="61" spans="1:19">
      <c r="A61" s="171"/>
      <c r="B61" s="171"/>
      <c r="C61" s="181"/>
      <c r="D61" s="181"/>
      <c r="E61" s="181"/>
      <c r="F61" s="181"/>
      <c r="G61" s="181"/>
      <c r="H61" s="181"/>
      <c r="I61" s="181"/>
      <c r="J61" s="181"/>
      <c r="K61" s="181"/>
      <c r="L61" s="181"/>
      <c r="M61" s="181"/>
      <c r="N61" s="181"/>
      <c r="O61" s="181"/>
      <c r="P61" s="181"/>
      <c r="Q61" s="181"/>
      <c r="R61" s="181"/>
      <c r="S61" s="181"/>
    </row>
    <row r="62" spans="1:19">
      <c r="A62" s="171"/>
      <c r="B62" s="171"/>
      <c r="C62" s="181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R62" s="181"/>
      <c r="S62" s="181"/>
    </row>
    <row r="63" spans="1:19">
      <c r="A63" s="171"/>
      <c r="B63" s="171"/>
      <c r="C63" s="181"/>
      <c r="D63" s="181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1"/>
      <c r="Q63" s="181"/>
      <c r="R63" s="181"/>
      <c r="S63" s="181"/>
    </row>
    <row r="64" spans="1:19">
      <c r="A64" s="171"/>
      <c r="B64" s="171"/>
      <c r="C64" s="181"/>
      <c r="D64" s="181"/>
      <c r="E64" s="181"/>
      <c r="F64" s="181"/>
      <c r="G64" s="181"/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81"/>
      <c r="S64" s="181"/>
    </row>
    <row r="65" spans="1:19">
      <c r="A65" s="171"/>
      <c r="B65" s="171"/>
      <c r="C65" s="402"/>
      <c r="D65" s="402"/>
      <c r="E65" s="402"/>
      <c r="F65" s="402"/>
      <c r="G65" s="402"/>
      <c r="H65" s="402"/>
      <c r="I65" s="402"/>
      <c r="J65" s="402"/>
      <c r="K65" s="402"/>
      <c r="L65" s="402"/>
      <c r="M65" s="402"/>
      <c r="N65" s="402"/>
      <c r="O65" s="402"/>
      <c r="P65" s="402"/>
      <c r="Q65" s="402"/>
      <c r="R65" s="402"/>
      <c r="S65" s="402"/>
    </row>
    <row r="66" spans="1:19">
      <c r="A66" s="171"/>
      <c r="B66" s="171"/>
      <c r="C66" s="181"/>
      <c r="D66" s="181"/>
      <c r="E66" s="181"/>
      <c r="F66" s="181"/>
      <c r="G66" s="181"/>
      <c r="H66" s="181"/>
      <c r="I66" s="181"/>
      <c r="J66" s="181"/>
      <c r="K66" s="181"/>
      <c r="L66" s="181"/>
      <c r="M66" s="181"/>
      <c r="N66" s="181"/>
      <c r="O66" s="181"/>
      <c r="P66" s="181"/>
      <c r="Q66" s="181"/>
      <c r="R66" s="181"/>
      <c r="S66" s="181"/>
    </row>
    <row r="67" spans="1:19">
      <c r="A67" s="171"/>
      <c r="B67" s="171"/>
      <c r="C67" s="181"/>
      <c r="D67" s="181"/>
      <c r="E67" s="181"/>
      <c r="F67" s="181"/>
      <c r="G67" s="181"/>
      <c r="H67" s="181"/>
      <c r="I67" s="181"/>
      <c r="J67" s="181"/>
      <c r="K67" s="181"/>
      <c r="L67" s="181"/>
      <c r="M67" s="181"/>
      <c r="N67" s="181"/>
      <c r="O67" s="181"/>
      <c r="P67" s="181"/>
      <c r="Q67" s="181"/>
      <c r="R67" s="181"/>
      <c r="S67" s="181"/>
    </row>
    <row r="68" spans="1:19">
      <c r="A68" s="171"/>
      <c r="B68" s="171"/>
      <c r="C68" s="181"/>
      <c r="D68" s="181"/>
      <c r="E68" s="181"/>
      <c r="F68" s="181"/>
      <c r="G68" s="181"/>
      <c r="H68" s="181"/>
      <c r="I68" s="181"/>
      <c r="J68" s="181"/>
      <c r="K68" s="181"/>
      <c r="L68" s="181"/>
      <c r="M68" s="181"/>
      <c r="N68" s="181"/>
      <c r="O68" s="181"/>
      <c r="P68" s="181"/>
      <c r="Q68" s="181"/>
      <c r="R68" s="181"/>
      <c r="S68" s="181"/>
    </row>
    <row r="69" spans="1:19">
      <c r="A69" s="171"/>
      <c r="B69" s="171"/>
      <c r="C69" s="402"/>
      <c r="D69" s="402"/>
      <c r="E69" s="402"/>
      <c r="F69" s="402"/>
      <c r="G69" s="402"/>
      <c r="H69" s="402"/>
      <c r="I69" s="402"/>
      <c r="J69" s="402"/>
      <c r="K69" s="402"/>
      <c r="L69" s="402"/>
      <c r="M69" s="402"/>
      <c r="N69" s="402"/>
      <c r="O69" s="402"/>
      <c r="P69" s="402"/>
      <c r="Q69" s="402"/>
      <c r="R69" s="402"/>
      <c r="S69" s="402"/>
    </row>
    <row r="70" spans="1:19">
      <c r="A70" s="171"/>
      <c r="B70" s="171"/>
      <c r="C70" s="181"/>
      <c r="D70" s="181"/>
      <c r="E70" s="181"/>
      <c r="F70" s="181"/>
      <c r="G70" s="181"/>
      <c r="H70" s="181"/>
      <c r="I70" s="181"/>
      <c r="J70" s="181"/>
      <c r="K70" s="181"/>
      <c r="L70" s="181"/>
      <c r="M70" s="181"/>
      <c r="N70" s="181"/>
      <c r="O70" s="181"/>
      <c r="P70" s="181"/>
      <c r="Q70" s="181"/>
      <c r="R70" s="181"/>
      <c r="S70" s="181"/>
    </row>
    <row r="71" spans="1:19">
      <c r="A71" s="171"/>
      <c r="B71" s="171"/>
      <c r="C71" s="181"/>
      <c r="D71" s="181"/>
      <c r="E71" s="181"/>
      <c r="F71" s="181"/>
      <c r="G71" s="181"/>
      <c r="H71" s="181"/>
      <c r="I71" s="181"/>
      <c r="J71" s="181"/>
      <c r="K71" s="181"/>
      <c r="L71" s="181"/>
      <c r="M71" s="181"/>
      <c r="N71" s="181"/>
      <c r="O71" s="181"/>
      <c r="P71" s="181"/>
      <c r="Q71" s="181"/>
      <c r="R71" s="181"/>
      <c r="S71" s="181"/>
    </row>
    <row r="72" spans="1:19">
      <c r="A72" s="171"/>
      <c r="B72" s="171"/>
      <c r="C72" s="181"/>
      <c r="D72" s="181"/>
      <c r="E72" s="181"/>
      <c r="F72" s="181"/>
      <c r="G72" s="181"/>
      <c r="H72" s="181"/>
      <c r="I72" s="181"/>
      <c r="J72" s="181"/>
      <c r="K72" s="181"/>
      <c r="L72" s="181"/>
      <c r="M72" s="181"/>
      <c r="N72" s="181"/>
      <c r="O72" s="181"/>
      <c r="P72" s="181"/>
      <c r="Q72" s="181"/>
      <c r="R72" s="181"/>
      <c r="S72" s="181"/>
    </row>
    <row r="73" spans="1:19">
      <c r="A73" s="171"/>
      <c r="B73" s="171"/>
      <c r="C73" s="181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1"/>
      <c r="Q73" s="181"/>
      <c r="R73" s="181"/>
      <c r="S73" s="181"/>
    </row>
    <row r="74" spans="1:19">
      <c r="A74" s="171"/>
      <c r="B74" s="171"/>
      <c r="C74" s="181"/>
      <c r="D74" s="181"/>
      <c r="E74" s="181"/>
      <c r="F74" s="181"/>
      <c r="G74" s="181"/>
      <c r="H74" s="181"/>
      <c r="I74" s="181"/>
      <c r="J74" s="181"/>
      <c r="K74" s="181"/>
      <c r="L74" s="181"/>
      <c r="M74" s="181"/>
      <c r="N74" s="181"/>
      <c r="O74" s="181"/>
      <c r="P74" s="181"/>
      <c r="Q74" s="181"/>
      <c r="R74" s="181"/>
      <c r="S74" s="181"/>
    </row>
    <row r="75" spans="1:19">
      <c r="A75" s="171"/>
      <c r="B75" s="171"/>
      <c r="C75" s="183"/>
      <c r="D75" s="183"/>
      <c r="E75" s="183"/>
      <c r="F75" s="183"/>
      <c r="G75" s="183"/>
      <c r="H75" s="183"/>
      <c r="I75" s="183"/>
      <c r="J75" s="183"/>
      <c r="K75" s="183"/>
      <c r="L75" s="183"/>
      <c r="M75" s="183"/>
      <c r="N75" s="183"/>
      <c r="O75" s="183"/>
      <c r="P75" s="183"/>
      <c r="Q75" s="183"/>
      <c r="R75" s="183"/>
      <c r="S75" s="183"/>
    </row>
    <row r="76" spans="1:19" ht="15.75">
      <c r="A76" s="27"/>
      <c r="B76" s="27"/>
      <c r="C76" s="404"/>
      <c r="D76" s="404"/>
      <c r="E76" s="404"/>
      <c r="F76" s="404"/>
      <c r="G76" s="404"/>
      <c r="H76" s="404"/>
      <c r="I76" s="404"/>
      <c r="J76" s="404"/>
      <c r="K76" s="404"/>
      <c r="L76" s="404"/>
      <c r="M76" s="404"/>
      <c r="N76" s="404"/>
      <c r="O76" s="404"/>
      <c r="P76" s="404"/>
      <c r="Q76" s="404"/>
      <c r="R76" s="404"/>
      <c r="S76" s="404"/>
    </row>
    <row r="77" spans="1:19">
      <c r="A77" s="171"/>
      <c r="B77" s="171"/>
      <c r="C77" s="191"/>
      <c r="D77" s="191"/>
      <c r="E77" s="191"/>
      <c r="F77" s="191"/>
      <c r="G77" s="191"/>
      <c r="H77" s="191"/>
      <c r="I77" s="191"/>
      <c r="J77" s="191"/>
      <c r="K77" s="191"/>
      <c r="L77" s="191"/>
      <c r="M77" s="191"/>
      <c r="N77" s="191"/>
      <c r="O77" s="191"/>
      <c r="P77" s="191"/>
      <c r="Q77" s="191"/>
      <c r="R77" s="191"/>
      <c r="S77" s="191"/>
    </row>
    <row r="78" spans="1:19">
      <c r="A78" s="171"/>
      <c r="B78" s="171"/>
      <c r="C78" s="401"/>
      <c r="D78" s="401"/>
      <c r="E78" s="401"/>
      <c r="F78" s="401"/>
      <c r="G78" s="401"/>
      <c r="H78" s="401"/>
      <c r="I78" s="401"/>
      <c r="J78" s="401"/>
      <c r="K78" s="401"/>
      <c r="L78" s="401"/>
      <c r="M78" s="401"/>
      <c r="N78" s="401"/>
      <c r="O78" s="401"/>
      <c r="P78" s="401"/>
      <c r="Q78" s="401"/>
      <c r="R78" s="401"/>
      <c r="S78" s="401"/>
    </row>
    <row r="79" spans="1:19">
      <c r="A79" s="171"/>
      <c r="B79" s="171"/>
      <c r="C79" s="181"/>
      <c r="D79" s="181"/>
      <c r="E79" s="181"/>
      <c r="F79" s="181"/>
      <c r="G79" s="181"/>
      <c r="H79" s="181"/>
      <c r="I79" s="181"/>
      <c r="J79" s="181"/>
      <c r="K79" s="181"/>
      <c r="L79" s="181"/>
      <c r="M79" s="181"/>
      <c r="N79" s="181"/>
      <c r="O79" s="181"/>
      <c r="P79" s="181"/>
      <c r="Q79" s="181"/>
      <c r="R79" s="181"/>
      <c r="S79" s="181"/>
    </row>
    <row r="80" spans="1:19">
      <c r="A80" s="171"/>
      <c r="B80" s="171"/>
      <c r="C80" s="181"/>
      <c r="D80" s="181"/>
      <c r="E80" s="181"/>
      <c r="F80" s="181"/>
      <c r="G80" s="181"/>
      <c r="H80" s="181"/>
      <c r="I80" s="181"/>
      <c r="J80" s="181"/>
      <c r="K80" s="181"/>
      <c r="L80" s="181"/>
      <c r="M80" s="181"/>
      <c r="N80" s="181"/>
      <c r="O80" s="181"/>
      <c r="P80" s="181"/>
      <c r="Q80" s="181"/>
      <c r="R80" s="181"/>
      <c r="S80" s="181"/>
    </row>
    <row r="81" spans="1:19">
      <c r="A81" s="171"/>
      <c r="B81" s="171"/>
      <c r="C81" s="181"/>
      <c r="D81" s="181"/>
      <c r="E81" s="181"/>
      <c r="F81" s="181"/>
      <c r="G81" s="181"/>
      <c r="H81" s="181"/>
      <c r="I81" s="181"/>
      <c r="J81" s="181"/>
      <c r="K81" s="181"/>
      <c r="L81" s="181"/>
      <c r="M81" s="181"/>
      <c r="N81" s="181"/>
      <c r="O81" s="181"/>
      <c r="P81" s="181"/>
      <c r="Q81" s="181"/>
      <c r="R81" s="181"/>
      <c r="S81" s="181"/>
    </row>
    <row r="82" spans="1:19">
      <c r="A82" s="171"/>
      <c r="B82" s="171"/>
      <c r="C82" s="181"/>
      <c r="D82" s="181"/>
      <c r="E82" s="181"/>
      <c r="F82" s="181"/>
      <c r="G82" s="181"/>
      <c r="H82" s="181"/>
      <c r="I82" s="181"/>
      <c r="J82" s="181"/>
      <c r="K82" s="181"/>
      <c r="L82" s="181"/>
      <c r="M82" s="181"/>
      <c r="N82" s="181"/>
      <c r="O82" s="181"/>
      <c r="P82" s="181"/>
      <c r="Q82" s="181"/>
      <c r="R82" s="181"/>
      <c r="S82" s="181"/>
    </row>
    <row r="83" spans="1:19">
      <c r="A83" s="171"/>
      <c r="B83" s="171"/>
      <c r="C83" s="181"/>
      <c r="D83" s="181"/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1"/>
      <c r="Q83" s="181"/>
      <c r="R83" s="181"/>
      <c r="S83" s="181"/>
    </row>
    <row r="84" spans="1:19">
      <c r="A84" s="171"/>
      <c r="B84" s="171"/>
      <c r="C84" s="402"/>
      <c r="D84" s="402"/>
      <c r="E84" s="402"/>
      <c r="F84" s="402"/>
      <c r="G84" s="402"/>
      <c r="H84" s="402"/>
      <c r="I84" s="402"/>
      <c r="J84" s="402"/>
      <c r="K84" s="402"/>
      <c r="L84" s="402"/>
      <c r="M84" s="402"/>
      <c r="N84" s="402"/>
      <c r="O84" s="402"/>
      <c r="P84" s="402"/>
      <c r="Q84" s="402"/>
      <c r="R84" s="402"/>
      <c r="S84" s="402"/>
    </row>
    <row r="85" spans="1:19">
      <c r="A85" s="171"/>
      <c r="B85" s="171"/>
      <c r="C85" s="181"/>
      <c r="D85" s="181"/>
      <c r="E85" s="181"/>
      <c r="F85" s="181"/>
      <c r="G85" s="181"/>
      <c r="H85" s="181"/>
      <c r="I85" s="181"/>
      <c r="J85" s="181"/>
      <c r="K85" s="181"/>
      <c r="L85" s="181"/>
      <c r="M85" s="181"/>
      <c r="N85" s="181"/>
      <c r="O85" s="181"/>
      <c r="P85" s="181"/>
      <c r="Q85" s="181"/>
      <c r="R85" s="181"/>
      <c r="S85" s="181"/>
    </row>
    <row r="86" spans="1:19">
      <c r="A86" s="171"/>
      <c r="B86" s="171"/>
      <c r="C86" s="181"/>
      <c r="D86" s="181"/>
      <c r="E86" s="181"/>
      <c r="F86" s="181"/>
      <c r="G86" s="181"/>
      <c r="H86" s="181"/>
      <c r="I86" s="181"/>
      <c r="J86" s="181"/>
      <c r="K86" s="181"/>
      <c r="L86" s="181"/>
      <c r="M86" s="181"/>
      <c r="N86" s="181"/>
      <c r="O86" s="181"/>
      <c r="P86" s="181"/>
      <c r="Q86" s="181"/>
      <c r="R86" s="181"/>
      <c r="S86" s="181"/>
    </row>
    <row r="87" spans="1:19">
      <c r="A87" s="171"/>
      <c r="B87" s="171"/>
      <c r="C87" s="181"/>
      <c r="D87" s="181"/>
      <c r="E87" s="181"/>
      <c r="F87" s="181"/>
      <c r="G87" s="181"/>
      <c r="H87" s="181"/>
      <c r="I87" s="181"/>
      <c r="J87" s="181"/>
      <c r="K87" s="181"/>
      <c r="L87" s="181"/>
      <c r="M87" s="181"/>
      <c r="N87" s="181"/>
      <c r="O87" s="181"/>
      <c r="P87" s="181"/>
      <c r="Q87" s="181"/>
      <c r="R87" s="181"/>
      <c r="S87" s="181"/>
    </row>
    <row r="88" spans="1:19">
      <c r="A88" s="171"/>
      <c r="B88" s="171"/>
      <c r="C88" s="402"/>
      <c r="D88" s="402"/>
      <c r="E88" s="402"/>
      <c r="F88" s="402"/>
      <c r="G88" s="402"/>
      <c r="H88" s="402"/>
      <c r="I88" s="402"/>
      <c r="J88" s="402"/>
      <c r="K88" s="402"/>
      <c r="L88" s="402"/>
      <c r="M88" s="402"/>
      <c r="N88" s="402"/>
      <c r="O88" s="402"/>
      <c r="P88" s="402"/>
      <c r="Q88" s="402"/>
      <c r="R88" s="402"/>
      <c r="S88" s="402"/>
    </row>
    <row r="89" spans="1:19">
      <c r="A89" s="171"/>
      <c r="B89" s="171"/>
      <c r="C89" s="181"/>
      <c r="D89" s="181"/>
      <c r="E89" s="181"/>
      <c r="F89" s="181"/>
      <c r="G89" s="181"/>
      <c r="H89" s="181"/>
      <c r="I89" s="181"/>
      <c r="J89" s="181"/>
      <c r="K89" s="181"/>
      <c r="L89" s="181"/>
      <c r="M89" s="181"/>
      <c r="N89" s="181"/>
      <c r="O89" s="181"/>
      <c r="P89" s="181"/>
      <c r="Q89" s="181"/>
      <c r="R89" s="181"/>
      <c r="S89" s="181"/>
    </row>
    <row r="90" spans="1:19">
      <c r="A90" s="171"/>
      <c r="B90" s="171"/>
      <c r="C90" s="181"/>
      <c r="D90" s="181"/>
      <c r="E90" s="181"/>
      <c r="F90" s="181"/>
      <c r="G90" s="181"/>
      <c r="H90" s="181"/>
      <c r="I90" s="181"/>
      <c r="J90" s="181"/>
      <c r="K90" s="181"/>
      <c r="L90" s="181"/>
      <c r="M90" s="181"/>
      <c r="N90" s="181"/>
      <c r="O90" s="181"/>
      <c r="P90" s="181"/>
      <c r="Q90" s="181"/>
      <c r="R90" s="181"/>
      <c r="S90" s="181"/>
    </row>
    <row r="91" spans="1:19">
      <c r="A91" s="171"/>
      <c r="B91" s="171"/>
      <c r="C91" s="181"/>
      <c r="D91" s="181"/>
      <c r="E91" s="181"/>
      <c r="F91" s="181"/>
      <c r="G91" s="181"/>
      <c r="H91" s="181"/>
      <c r="I91" s="181"/>
      <c r="J91" s="181"/>
      <c r="K91" s="181"/>
      <c r="L91" s="181"/>
      <c r="M91" s="181"/>
      <c r="N91" s="181"/>
      <c r="O91" s="181"/>
      <c r="P91" s="181"/>
      <c r="Q91" s="181"/>
      <c r="R91" s="181"/>
      <c r="S91" s="181"/>
    </row>
    <row r="92" spans="1:19">
      <c r="A92" s="171"/>
      <c r="B92" s="171"/>
      <c r="C92" s="183"/>
      <c r="D92" s="183"/>
      <c r="E92" s="183"/>
      <c r="F92" s="183"/>
      <c r="G92" s="183"/>
      <c r="H92" s="183"/>
      <c r="I92" s="183"/>
      <c r="J92" s="183"/>
      <c r="K92" s="183"/>
      <c r="L92" s="183"/>
      <c r="M92" s="183"/>
      <c r="N92" s="183"/>
      <c r="O92" s="183"/>
      <c r="P92" s="183"/>
      <c r="Q92" s="183"/>
      <c r="R92" s="183"/>
      <c r="S92" s="183"/>
    </row>
    <row r="93" spans="1:19">
      <c r="A93" s="171"/>
      <c r="B93" s="171"/>
      <c r="C93" s="403"/>
      <c r="D93" s="403"/>
      <c r="E93" s="403"/>
      <c r="F93" s="403"/>
      <c r="G93" s="403"/>
      <c r="H93" s="403"/>
      <c r="I93" s="403"/>
      <c r="J93" s="403"/>
      <c r="K93" s="403"/>
      <c r="L93" s="403"/>
      <c r="M93" s="403"/>
      <c r="N93" s="403"/>
      <c r="O93" s="403"/>
      <c r="P93" s="403"/>
      <c r="Q93" s="403"/>
      <c r="R93" s="403"/>
      <c r="S93" s="403"/>
    </row>
    <row r="94" spans="1:19">
      <c r="A94" s="171"/>
      <c r="B94" s="171"/>
      <c r="C94" s="403"/>
      <c r="D94" s="403"/>
      <c r="E94" s="403"/>
      <c r="F94" s="403"/>
      <c r="G94" s="403"/>
      <c r="H94" s="403"/>
      <c r="I94" s="403"/>
      <c r="J94" s="403"/>
      <c r="K94" s="403"/>
      <c r="L94" s="403"/>
      <c r="M94" s="403"/>
      <c r="N94" s="403"/>
      <c r="O94" s="403"/>
      <c r="P94" s="403"/>
      <c r="Q94" s="403"/>
      <c r="R94" s="403"/>
      <c r="S94" s="403"/>
    </row>
    <row r="95" spans="1:19">
      <c r="A95" s="27"/>
      <c r="B95" s="27"/>
      <c r="C95" s="403"/>
      <c r="D95" s="403"/>
      <c r="E95" s="403"/>
      <c r="F95" s="403"/>
      <c r="G95" s="403"/>
      <c r="H95" s="403"/>
      <c r="I95" s="403"/>
      <c r="J95" s="403"/>
      <c r="K95" s="403"/>
      <c r="L95" s="403"/>
      <c r="M95" s="403"/>
      <c r="N95" s="403"/>
      <c r="O95" s="403"/>
      <c r="P95" s="403"/>
      <c r="Q95" s="403"/>
      <c r="R95" s="403"/>
      <c r="S95" s="403"/>
    </row>
    <row r="96" spans="1:19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</row>
    <row r="97" spans="1:19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</row>
  </sheetData>
  <mergeCells count="17">
    <mergeCell ref="Q6:S6"/>
    <mergeCell ref="S7:S8"/>
    <mergeCell ref="C53:S53"/>
    <mergeCell ref="I6:K6"/>
    <mergeCell ref="I7:I8"/>
    <mergeCell ref="J7:J8"/>
    <mergeCell ref="K7:K8"/>
    <mergeCell ref="M7:M8"/>
    <mergeCell ref="N7:N8"/>
    <mergeCell ref="M6:O6"/>
    <mergeCell ref="O7:O8"/>
    <mergeCell ref="E6:G6"/>
    <mergeCell ref="E7:E8"/>
    <mergeCell ref="F7:F8"/>
    <mergeCell ref="G7:G8"/>
    <mergeCell ref="Q7:Q8"/>
    <mergeCell ref="R7:R8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71" orientation="landscape" useFirstPageNumber="1" r:id="rId1"/>
  <headerFooter>
    <oddHeader>&amp;R&amp;"Trebuchet MS,보통"&amp;12
www.wooribank.com</oddHeader>
    <oddFooter>&amp;R&amp;"Trebuchet MS,보통"Page 7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1"/>
  <sheetViews>
    <sheetView showGridLines="0" view="pageBreakPreview" zoomScale="91" zoomScaleNormal="100" zoomScaleSheetLayoutView="91" workbookViewId="0">
      <selection activeCell="A2" sqref="A2"/>
    </sheetView>
  </sheetViews>
  <sheetFormatPr defaultRowHeight="11.25"/>
  <cols>
    <col min="1" max="1" width="19.140625" style="127" customWidth="1"/>
    <col min="2" max="2" width="4.28515625" style="127" customWidth="1"/>
    <col min="3" max="3" width="18.7109375" style="127" customWidth="1"/>
    <col min="4" max="4" width="8.28515625" style="127" customWidth="1"/>
    <col min="5" max="5" width="2.7109375" style="127" customWidth="1"/>
    <col min="6" max="6" width="8.28515625" style="127" customWidth="1"/>
    <col min="7" max="7" width="8" style="127" customWidth="1"/>
    <col min="8" max="8" width="16.28515625" style="127" customWidth="1"/>
    <col min="9" max="9" width="8.28515625" style="198" customWidth="1"/>
    <col min="10" max="10" width="2.7109375" style="198" customWidth="1"/>
    <col min="11" max="11" width="8.28515625" style="198" customWidth="1"/>
    <col min="12" max="12" width="8" style="198" customWidth="1"/>
    <col min="13" max="13" width="17.85546875" style="198" customWidth="1"/>
    <col min="14" max="14" width="8.28515625" style="198" customWidth="1"/>
    <col min="15" max="15" width="2.7109375" style="198" customWidth="1"/>
    <col min="16" max="16" width="8.28515625" style="198" customWidth="1"/>
    <col min="17" max="17" width="1.85546875" style="127" customWidth="1"/>
    <col min="18" max="16384" width="9.140625" style="127"/>
  </cols>
  <sheetData>
    <row r="1" spans="1:17" s="103" customFormat="1" ht="30" customHeight="1">
      <c r="A1" s="689"/>
      <c r="B1" s="122"/>
      <c r="C1" s="550" t="s">
        <v>58</v>
      </c>
      <c r="D1" s="83"/>
      <c r="E1" s="83"/>
      <c r="F1" s="83"/>
      <c r="G1" s="83"/>
      <c r="H1" s="83"/>
      <c r="I1" s="195"/>
      <c r="J1" s="195"/>
      <c r="K1" s="195"/>
      <c r="L1" s="195"/>
      <c r="M1" s="195"/>
      <c r="N1" s="195"/>
      <c r="O1" s="195"/>
      <c r="P1" s="195"/>
      <c r="Q1" s="122"/>
    </row>
    <row r="2" spans="1:17" s="103" customFormat="1" ht="15.75" customHeight="1">
      <c r="A2" s="123"/>
      <c r="I2" s="196"/>
      <c r="J2" s="196"/>
      <c r="K2" s="196"/>
      <c r="L2" s="196"/>
      <c r="M2" s="196"/>
      <c r="N2" s="196"/>
      <c r="O2" s="196"/>
      <c r="P2" s="196"/>
    </row>
    <row r="3" spans="1:17" ht="17.25">
      <c r="A3" s="197"/>
      <c r="B3" s="121"/>
      <c r="C3" s="22" t="s">
        <v>315</v>
      </c>
    </row>
    <row r="4" spans="1:17">
      <c r="A4" s="197"/>
      <c r="B4" s="121"/>
    </row>
    <row r="5" spans="1:17" ht="16.5" customHeight="1">
      <c r="A5" s="197"/>
      <c r="B5" s="121"/>
      <c r="C5" s="451" t="s">
        <v>59</v>
      </c>
      <c r="D5" s="39"/>
      <c r="E5" s="39"/>
      <c r="F5" s="39"/>
      <c r="G5" s="199"/>
      <c r="H5" s="452" t="s">
        <v>60</v>
      </c>
      <c r="I5" s="200"/>
      <c r="J5" s="200"/>
      <c r="K5" s="200"/>
      <c r="L5" s="200"/>
      <c r="M5" s="452" t="s">
        <v>61</v>
      </c>
      <c r="N5" s="201"/>
    </row>
    <row r="6" spans="1:17" ht="16.5" customHeight="1">
      <c r="A6" s="197"/>
      <c r="B6" s="121"/>
      <c r="C6" s="405"/>
      <c r="D6" s="39"/>
      <c r="E6" s="39"/>
      <c r="F6" s="39"/>
      <c r="G6" s="199"/>
      <c r="H6" s="220"/>
      <c r="I6" s="200"/>
      <c r="J6" s="200"/>
      <c r="K6" s="200"/>
      <c r="L6" s="200"/>
      <c r="M6" s="220"/>
      <c r="N6" s="201"/>
    </row>
    <row r="7" spans="1:17" ht="16.5" customHeight="1">
      <c r="A7" s="197"/>
      <c r="B7" s="121"/>
      <c r="C7" s="128" t="s">
        <v>62</v>
      </c>
      <c r="D7" s="1590" t="s">
        <v>525</v>
      </c>
      <c r="E7" s="1590"/>
      <c r="F7" s="1590"/>
      <c r="G7" s="121"/>
      <c r="H7" s="128" t="s">
        <v>69</v>
      </c>
      <c r="I7" s="1590" t="s">
        <v>525</v>
      </c>
      <c r="J7" s="1590"/>
      <c r="K7" s="1590"/>
      <c r="L7" s="202"/>
      <c r="M7" s="128" t="s">
        <v>69</v>
      </c>
      <c r="N7" s="1590" t="s">
        <v>525</v>
      </c>
      <c r="O7" s="1590"/>
      <c r="P7" s="1590"/>
    </row>
    <row r="8" spans="1:17" ht="16.5" customHeight="1">
      <c r="A8" s="197"/>
      <c r="B8" s="121"/>
      <c r="C8" s="596" t="s">
        <v>63</v>
      </c>
      <c r="D8" s="526">
        <f>SUM(D9:D15)-D11</f>
        <v>17388.2</v>
      </c>
      <c r="E8" s="782"/>
      <c r="F8" s="856">
        <f>D8/$D$8</f>
        <v>1</v>
      </c>
      <c r="G8" s="121"/>
      <c r="H8" s="596" t="s">
        <v>70</v>
      </c>
      <c r="I8" s="978">
        <f>SUM(I9:I11)</f>
        <v>17388.099999999999</v>
      </c>
      <c r="J8" s="346"/>
      <c r="K8" s="856">
        <f>I8/$I$8</f>
        <v>1</v>
      </c>
      <c r="L8" s="527"/>
      <c r="M8" s="596" t="s">
        <v>70</v>
      </c>
      <c r="N8" s="860">
        <f>SUM(N9:N12)</f>
        <v>4489.7000000000007</v>
      </c>
      <c r="O8" s="522"/>
      <c r="P8" s="856">
        <f>N8/$N$8</f>
        <v>1</v>
      </c>
      <c r="Q8" s="198"/>
    </row>
    <row r="9" spans="1:17" ht="16.5" customHeight="1">
      <c r="A9" s="197"/>
      <c r="B9" s="121"/>
      <c r="C9" s="589" t="s">
        <v>64</v>
      </c>
      <c r="D9" s="1362">
        <v>0</v>
      </c>
      <c r="E9" s="778"/>
      <c r="F9" s="523">
        <f t="shared" ref="F9:F14" si="0">ROUND(D9,0)/ROUND($D$8,0)</f>
        <v>0</v>
      </c>
      <c r="G9" s="121"/>
      <c r="H9" s="589" t="s">
        <v>71</v>
      </c>
      <c r="I9" s="671">
        <v>4489.7</v>
      </c>
      <c r="J9" s="348"/>
      <c r="K9" s="523">
        <f>ROUND(I9,0)/ROUND($I$8,0)</f>
        <v>0.25822406257188868</v>
      </c>
      <c r="L9" s="527"/>
      <c r="M9" s="589" t="s">
        <v>74</v>
      </c>
      <c r="N9" s="1360">
        <v>4177.6000000000004</v>
      </c>
      <c r="O9" s="522"/>
      <c r="P9" s="523">
        <f>ROUND(N9,0)/ROUND($N$8,0)</f>
        <v>0.9305122494432071</v>
      </c>
      <c r="Q9" s="198"/>
    </row>
    <row r="10" spans="1:17" ht="16.5" customHeight="1">
      <c r="A10" s="197"/>
      <c r="B10" s="121"/>
      <c r="C10" s="589" t="s">
        <v>65</v>
      </c>
      <c r="D10" s="671">
        <v>10188.4</v>
      </c>
      <c r="E10" s="778"/>
      <c r="F10" s="523">
        <f t="shared" si="0"/>
        <v>0.58592132505175987</v>
      </c>
      <c r="G10" s="121"/>
      <c r="H10" s="589" t="s">
        <v>72</v>
      </c>
      <c r="I10" s="671">
        <v>11759.9</v>
      </c>
      <c r="J10" s="348"/>
      <c r="K10" s="523">
        <f>ROUND(I10,0)/ROUND($I$8,0)</f>
        <v>0.67632850241545894</v>
      </c>
      <c r="L10" s="527"/>
      <c r="M10" s="589" t="s">
        <v>75</v>
      </c>
      <c r="N10" s="1360">
        <v>269.60000000000002</v>
      </c>
      <c r="O10" s="348"/>
      <c r="P10" s="523">
        <f>ROUND(N10,0)/ROUND($N$8,0)</f>
        <v>6.0133630289532294E-2</v>
      </c>
      <c r="Q10" s="198"/>
    </row>
    <row r="11" spans="1:17" ht="16.5" customHeight="1">
      <c r="A11" s="197"/>
      <c r="B11" s="121"/>
      <c r="C11" s="597" t="s">
        <v>275</v>
      </c>
      <c r="D11" s="671">
        <v>6562</v>
      </c>
      <c r="E11" s="778"/>
      <c r="F11" s="523">
        <f>ROUND(D11,0)/ROUND($D$8,0)</f>
        <v>0.37738670347365999</v>
      </c>
      <c r="G11" s="121"/>
      <c r="H11" s="589" t="s">
        <v>73</v>
      </c>
      <c r="I11" s="671">
        <v>1138.5</v>
      </c>
      <c r="J11" s="348"/>
      <c r="K11" s="523">
        <f>ROUND(I11,0)/ROUND($I$8,0)</f>
        <v>6.5504945939728554E-2</v>
      </c>
      <c r="L11" s="527"/>
      <c r="M11" s="589" t="s">
        <v>76</v>
      </c>
      <c r="N11" s="1360">
        <v>38.299999999999997</v>
      </c>
      <c r="O11" s="858"/>
      <c r="P11" s="523">
        <f>ROUND(N11,0)/ROUND($N$8,0)</f>
        <v>8.4632516703786187E-3</v>
      </c>
      <c r="Q11" s="198"/>
    </row>
    <row r="12" spans="1:17" ht="16.5" customHeight="1">
      <c r="A12" s="197"/>
      <c r="B12" s="121"/>
      <c r="C12" s="589" t="s">
        <v>66</v>
      </c>
      <c r="D12" s="671">
        <v>24</v>
      </c>
      <c r="E12" s="778"/>
      <c r="F12" s="523">
        <f t="shared" si="0"/>
        <v>1.3802622498274672E-3</v>
      </c>
      <c r="G12" s="121"/>
      <c r="H12" s="597"/>
      <c r="I12" s="528"/>
      <c r="J12" s="528"/>
      <c r="K12" s="529"/>
      <c r="L12" s="530"/>
      <c r="M12" s="589" t="s">
        <v>77</v>
      </c>
      <c r="N12" s="1360">
        <v>4.2</v>
      </c>
      <c r="O12" s="522"/>
      <c r="P12" s="523">
        <f>ROUND(N12,0)/ROUND($N$8,0)</f>
        <v>8.9086859688195994E-4</v>
      </c>
      <c r="Q12" s="198"/>
    </row>
    <row r="13" spans="1:17" ht="16.5" customHeight="1">
      <c r="A13" s="197"/>
      <c r="B13" s="121"/>
      <c r="C13" s="589" t="s">
        <v>67</v>
      </c>
      <c r="D13" s="671">
        <v>2989.1</v>
      </c>
      <c r="E13" s="778"/>
      <c r="F13" s="523">
        <f t="shared" si="0"/>
        <v>0.1719001610305958</v>
      </c>
      <c r="G13" s="121"/>
      <c r="H13" s="597"/>
      <c r="I13" s="528"/>
      <c r="J13" s="528"/>
      <c r="K13" s="529"/>
      <c r="L13" s="527"/>
      <c r="M13" s="599"/>
      <c r="N13" s="529"/>
      <c r="O13" s="529"/>
      <c r="P13" s="531"/>
      <c r="Q13" s="198"/>
    </row>
    <row r="14" spans="1:17" ht="16.5" customHeight="1">
      <c r="A14" s="197"/>
      <c r="B14" s="121"/>
      <c r="C14" s="589" t="s">
        <v>68</v>
      </c>
      <c r="D14" s="671">
        <v>4186.7</v>
      </c>
      <c r="E14" s="782"/>
      <c r="F14" s="523">
        <f t="shared" si="0"/>
        <v>0.24079825166781688</v>
      </c>
      <c r="G14" s="121"/>
      <c r="H14" s="597"/>
      <c r="I14" s="529"/>
      <c r="J14" s="529"/>
      <c r="K14" s="529"/>
      <c r="L14" s="527"/>
      <c r="M14" s="600"/>
      <c r="N14" s="532"/>
      <c r="O14" s="532"/>
      <c r="P14" s="532"/>
    </row>
    <row r="15" spans="1:17" ht="16.5" customHeight="1" thickBot="1">
      <c r="A15" s="197"/>
      <c r="B15" s="121"/>
      <c r="C15" s="598"/>
      <c r="D15" s="524"/>
      <c r="E15" s="524"/>
      <c r="F15" s="525"/>
      <c r="G15" s="121"/>
      <c r="H15" s="598"/>
      <c r="I15" s="533"/>
      <c r="J15" s="533"/>
      <c r="K15" s="533"/>
      <c r="L15" s="527"/>
      <c r="M15" s="601"/>
      <c r="N15" s="533"/>
      <c r="O15" s="533"/>
      <c r="P15" s="533"/>
    </row>
    <row r="16" spans="1:17" ht="16.5" customHeight="1">
      <c r="A16" s="197"/>
      <c r="B16" s="121"/>
      <c r="F16" s="137"/>
      <c r="K16" s="137"/>
      <c r="P16" s="137"/>
    </row>
    <row r="17" spans="1:18" ht="16.5" customHeight="1">
      <c r="A17" s="197"/>
      <c r="B17" s="121"/>
    </row>
    <row r="18" spans="1:18" ht="16.5" customHeight="1">
      <c r="A18" s="197"/>
      <c r="B18" s="121"/>
      <c r="C18" s="22" t="s">
        <v>316</v>
      </c>
      <c r="D18" s="121"/>
      <c r="E18" s="121"/>
      <c r="F18" s="121"/>
      <c r="G18" s="121"/>
      <c r="H18" s="121"/>
      <c r="I18" s="202"/>
      <c r="J18" s="202"/>
      <c r="K18" s="202"/>
      <c r="L18" s="202"/>
      <c r="M18" s="202"/>
      <c r="N18" s="202"/>
      <c r="O18" s="202"/>
      <c r="P18" s="202"/>
    </row>
    <row r="19" spans="1:18" ht="16.5" customHeight="1">
      <c r="A19" s="197"/>
      <c r="B19" s="121"/>
      <c r="H19" s="121"/>
      <c r="I19" s="203"/>
      <c r="J19" s="203"/>
      <c r="K19" s="202"/>
      <c r="L19" s="202"/>
      <c r="M19" s="204"/>
      <c r="N19" s="205"/>
      <c r="O19" s="205"/>
      <c r="P19" s="206"/>
    </row>
    <row r="20" spans="1:18" ht="16.5" customHeight="1">
      <c r="A20" s="197"/>
      <c r="B20" s="121"/>
      <c r="C20" s="451" t="s">
        <v>59</v>
      </c>
      <c r="D20" s="39"/>
      <c r="E20" s="39"/>
      <c r="F20" s="39"/>
      <c r="G20" s="199"/>
      <c r="H20" s="452" t="s">
        <v>60</v>
      </c>
      <c r="I20" s="200"/>
      <c r="J20" s="200"/>
      <c r="K20" s="200"/>
      <c r="L20" s="200"/>
      <c r="M20" s="452" t="s">
        <v>61</v>
      </c>
      <c r="N20" s="201"/>
    </row>
    <row r="21" spans="1:18" ht="16.5" customHeight="1">
      <c r="A21" s="197"/>
      <c r="B21" s="121"/>
      <c r="C21" s="405"/>
      <c r="D21" s="39"/>
      <c r="E21" s="39"/>
      <c r="F21" s="39"/>
      <c r="G21" s="199"/>
      <c r="H21" s="220"/>
      <c r="I21" s="200"/>
      <c r="J21" s="200"/>
      <c r="K21" s="200"/>
      <c r="L21" s="200"/>
      <c r="M21" s="220"/>
      <c r="N21" s="201"/>
    </row>
    <row r="22" spans="1:18" ht="16.5" customHeight="1">
      <c r="A22" s="197"/>
      <c r="B22" s="121"/>
      <c r="C22" s="128" t="s">
        <v>62</v>
      </c>
      <c r="D22" s="1590" t="s">
        <v>525</v>
      </c>
      <c r="E22" s="1590"/>
      <c r="F22" s="1590"/>
      <c r="G22" s="121"/>
      <c r="H22" s="128" t="s">
        <v>69</v>
      </c>
      <c r="I22" s="1590" t="s">
        <v>525</v>
      </c>
      <c r="J22" s="1590"/>
      <c r="K22" s="1590"/>
      <c r="L22" s="202"/>
      <c r="M22" s="128" t="s">
        <v>69</v>
      </c>
      <c r="N22" s="1590" t="s">
        <v>525</v>
      </c>
      <c r="O22" s="1590"/>
      <c r="P22" s="1590"/>
    </row>
    <row r="23" spans="1:18" ht="16.5" customHeight="1">
      <c r="A23" s="197"/>
      <c r="B23" s="121"/>
      <c r="C23" s="596" t="s">
        <v>63</v>
      </c>
      <c r="D23" s="526">
        <f>SUM(D24:D30)-D26</f>
        <v>74833.5</v>
      </c>
      <c r="E23" s="782"/>
      <c r="F23" s="856">
        <f>D23/$D$23</f>
        <v>1</v>
      </c>
      <c r="G23" s="345"/>
      <c r="H23" s="596" t="s">
        <v>70</v>
      </c>
      <c r="I23" s="526">
        <f>SUM(I24:I26)</f>
        <v>74834</v>
      </c>
      <c r="J23" s="346"/>
      <c r="K23" s="856">
        <f>I23/$I$23</f>
        <v>1</v>
      </c>
      <c r="L23" s="527"/>
      <c r="M23" s="596" t="s">
        <v>70</v>
      </c>
      <c r="N23" s="526">
        <f>SUM(N24:N29)</f>
        <v>55506.500000000007</v>
      </c>
      <c r="O23" s="522"/>
      <c r="P23" s="856">
        <f>N23/$N$23</f>
        <v>1</v>
      </c>
    </row>
    <row r="24" spans="1:18" ht="16.5" customHeight="1">
      <c r="A24" s="197"/>
      <c r="B24" s="121"/>
      <c r="C24" s="589" t="s">
        <v>64</v>
      </c>
      <c r="D24" s="1080">
        <v>0</v>
      </c>
      <c r="E24" s="778"/>
      <c r="F24" s="523">
        <f t="shared" ref="F24:F29" si="1">ROUND(D24,0)/ROUND($D$23,0)</f>
        <v>0</v>
      </c>
      <c r="G24" s="345"/>
      <c r="H24" s="589" t="s">
        <v>71</v>
      </c>
      <c r="I24" s="671">
        <v>55507</v>
      </c>
      <c r="J24" s="348"/>
      <c r="K24" s="523">
        <f>ROUND(I24,0)/ROUND($I$23,0)</f>
        <v>0.74173504022235881</v>
      </c>
      <c r="L24" s="527"/>
      <c r="M24" s="589" t="s">
        <v>74</v>
      </c>
      <c r="N24" s="671">
        <v>54590.9</v>
      </c>
      <c r="O24" s="522"/>
      <c r="P24" s="523">
        <f>ROUND(N24,0)/ROUND($N$23,0)</f>
        <v>0.98349757688219508</v>
      </c>
    </row>
    <row r="25" spans="1:18" ht="16.5" customHeight="1">
      <c r="A25" s="197"/>
      <c r="B25" s="121"/>
      <c r="C25" s="589" t="s">
        <v>65</v>
      </c>
      <c r="D25" s="671">
        <v>55313.8</v>
      </c>
      <c r="E25" s="778"/>
      <c r="F25" s="523">
        <f t="shared" si="1"/>
        <v>0.73915599861025738</v>
      </c>
      <c r="G25" s="345"/>
      <c r="H25" s="589" t="s">
        <v>72</v>
      </c>
      <c r="I25" s="671">
        <v>10839</v>
      </c>
      <c r="J25" s="348"/>
      <c r="K25" s="523">
        <f>ROUND(I25,0)/ROUND($I$23,0)</f>
        <v>0.14484058048480636</v>
      </c>
      <c r="L25" s="527"/>
      <c r="M25" s="589" t="s">
        <v>75</v>
      </c>
      <c r="N25" s="671">
        <v>695.4</v>
      </c>
      <c r="O25" s="522"/>
      <c r="P25" s="523">
        <f>ROUND(N25,0)/ROUND($N$23,0)</f>
        <v>1.2520943304448088E-2</v>
      </c>
    </row>
    <row r="26" spans="1:18" ht="16.5" customHeight="1">
      <c r="A26" s="197"/>
      <c r="B26" s="121"/>
      <c r="C26" s="597" t="s">
        <v>275</v>
      </c>
      <c r="D26" s="671">
        <v>15716.1</v>
      </c>
      <c r="E26" s="778"/>
      <c r="F26" s="523">
        <f>ROUND(D26,0)/ROUND($D$23,0)</f>
        <v>0.21001149210252024</v>
      </c>
      <c r="G26" s="345"/>
      <c r="H26" s="589" t="s">
        <v>73</v>
      </c>
      <c r="I26" s="671">
        <v>8488</v>
      </c>
      <c r="J26" s="348"/>
      <c r="K26" s="523">
        <f>ROUND(I26,0)/ROUND($I$23,0)</f>
        <v>0.1134243792928348</v>
      </c>
      <c r="L26" s="527"/>
      <c r="M26" s="589" t="s">
        <v>76</v>
      </c>
      <c r="N26" s="671">
        <v>76.8</v>
      </c>
      <c r="O26" s="348"/>
      <c r="P26" s="523">
        <f>ROUND(N26,0)/ROUND($N$23,0)</f>
        <v>1.3872124236582774E-3</v>
      </c>
    </row>
    <row r="27" spans="1:18" ht="16.5" customHeight="1">
      <c r="A27" s="197"/>
      <c r="B27" s="121"/>
      <c r="C27" s="589" t="s">
        <v>66</v>
      </c>
      <c r="D27" s="671">
        <v>105.4</v>
      </c>
      <c r="E27" s="778"/>
      <c r="F27" s="523">
        <f>ROUND(D27,0)/ROUND($D$23,0)</f>
        <v>1.4031055402624476E-3</v>
      </c>
      <c r="G27" s="345"/>
      <c r="H27" s="597"/>
      <c r="I27" s="534"/>
      <c r="J27" s="534"/>
      <c r="K27" s="522"/>
      <c r="L27" s="530"/>
      <c r="M27" s="589" t="s">
        <v>77</v>
      </c>
      <c r="N27" s="671">
        <v>143.4</v>
      </c>
      <c r="O27" s="858"/>
      <c r="P27" s="523">
        <f>ROUND(N27,0)/ROUND($N$23,0)</f>
        <v>2.5762516439368009E-3</v>
      </c>
    </row>
    <row r="28" spans="1:18" ht="16.5" customHeight="1">
      <c r="A28" s="197"/>
      <c r="B28" s="121"/>
      <c r="C28" s="589" t="s">
        <v>67</v>
      </c>
      <c r="D28" s="671">
        <v>13440.8</v>
      </c>
      <c r="E28" s="778"/>
      <c r="F28" s="523">
        <f t="shared" si="1"/>
        <v>0.17961087206350054</v>
      </c>
      <c r="G28" s="345"/>
      <c r="H28" s="597"/>
      <c r="I28" s="534"/>
      <c r="J28" s="534"/>
      <c r="K28" s="522"/>
      <c r="L28" s="527"/>
      <c r="M28" s="599"/>
      <c r="N28" s="528"/>
      <c r="O28" s="528"/>
      <c r="P28" s="529"/>
    </row>
    <row r="29" spans="1:18" ht="16.5" customHeight="1">
      <c r="A29" s="197"/>
      <c r="B29" s="121"/>
      <c r="C29" s="589" t="s">
        <v>68</v>
      </c>
      <c r="D29" s="671">
        <v>5973.5</v>
      </c>
      <c r="E29" s="782"/>
      <c r="F29" s="523">
        <f t="shared" si="1"/>
        <v>7.9830023785979629E-2</v>
      </c>
      <c r="G29" s="345"/>
      <c r="H29" s="597"/>
      <c r="I29" s="529"/>
      <c r="J29" s="529"/>
      <c r="K29" s="529"/>
      <c r="L29" s="527"/>
      <c r="M29" s="597"/>
      <c r="N29" s="522"/>
      <c r="O29" s="522"/>
      <c r="P29" s="535"/>
      <c r="R29" s="207"/>
    </row>
    <row r="30" spans="1:18" ht="16.5" customHeight="1" thickBot="1">
      <c r="A30" s="197"/>
      <c r="B30" s="110"/>
      <c r="C30" s="598"/>
      <c r="D30" s="524"/>
      <c r="E30" s="524"/>
      <c r="F30" s="525"/>
      <c r="G30" s="345"/>
      <c r="H30" s="598"/>
      <c r="I30" s="533"/>
      <c r="J30" s="533"/>
      <c r="K30" s="533"/>
      <c r="L30" s="527"/>
      <c r="M30" s="601"/>
      <c r="N30" s="533"/>
      <c r="O30" s="533"/>
      <c r="P30" s="533"/>
    </row>
    <row r="31" spans="1:18" ht="16.899999999999999" customHeight="1">
      <c r="A31" s="197"/>
      <c r="B31" s="121"/>
      <c r="D31" s="106"/>
      <c r="E31" s="106"/>
      <c r="F31" s="136"/>
      <c r="G31" s="106"/>
      <c r="H31" s="106"/>
      <c r="I31" s="196"/>
      <c r="J31" s="196"/>
      <c r="K31" s="136"/>
      <c r="L31" s="196"/>
      <c r="M31" s="196"/>
      <c r="N31" s="196"/>
      <c r="O31" s="196"/>
      <c r="P31" s="136"/>
    </row>
    <row r="32" spans="1:18" ht="18" customHeight="1">
      <c r="A32" s="197"/>
      <c r="B32" s="121"/>
      <c r="C32" s="208" t="s">
        <v>78</v>
      </c>
      <c r="D32" s="106"/>
      <c r="E32" s="106"/>
      <c r="F32" s="106"/>
      <c r="G32" s="106"/>
      <c r="H32" s="106"/>
      <c r="I32" s="196"/>
      <c r="J32" s="196"/>
      <c r="K32" s="196"/>
      <c r="L32" s="196"/>
      <c r="M32" s="196"/>
      <c r="N32" s="196"/>
      <c r="O32" s="196"/>
      <c r="P32" s="196"/>
    </row>
    <row r="33" spans="1:16" ht="15" customHeight="1">
      <c r="A33" s="126"/>
      <c r="B33" s="121"/>
      <c r="C33" s="91" t="s">
        <v>79</v>
      </c>
      <c r="D33" s="106"/>
      <c r="E33" s="106"/>
      <c r="F33" s="106"/>
      <c r="G33" s="106"/>
      <c r="H33" s="106"/>
      <c r="I33" s="196"/>
      <c r="J33" s="196"/>
      <c r="K33" s="196"/>
      <c r="L33" s="196"/>
      <c r="M33" s="196"/>
      <c r="N33" s="196"/>
      <c r="O33" s="196"/>
      <c r="P33" s="196"/>
    </row>
    <row r="34" spans="1:16" ht="15" customHeight="1">
      <c r="A34" s="209"/>
      <c r="B34" s="121"/>
      <c r="C34" s="677"/>
      <c r="D34" s="210"/>
      <c r="E34" s="210"/>
      <c r="F34" s="210"/>
      <c r="G34" s="210"/>
      <c r="H34" s="210"/>
      <c r="I34" s="211"/>
      <c r="J34" s="211"/>
      <c r="K34" s="211"/>
      <c r="L34" s="211"/>
    </row>
    <row r="35" spans="1:16" ht="18" customHeight="1">
      <c r="A35" s="209"/>
    </row>
    <row r="36" spans="1:16" ht="18" customHeight="1"/>
    <row r="37" spans="1:16" ht="18" customHeight="1"/>
    <row r="38" spans="1:16" ht="18" customHeight="1"/>
    <row r="39" spans="1:16" ht="18" customHeight="1"/>
    <row r="40" spans="1:16" ht="18" customHeight="1"/>
    <row r="62" spans="9:16" s="147" customFormat="1">
      <c r="I62" s="212"/>
      <c r="J62" s="212"/>
      <c r="K62" s="212"/>
      <c r="L62" s="212"/>
      <c r="M62" s="212"/>
      <c r="N62" s="212"/>
      <c r="O62" s="212"/>
      <c r="P62" s="212"/>
    </row>
    <row r="68" spans="9:16" s="147" customFormat="1">
      <c r="I68" s="212"/>
      <c r="J68" s="212"/>
      <c r="K68" s="212"/>
      <c r="L68" s="212"/>
      <c r="M68" s="212"/>
      <c r="N68" s="212"/>
      <c r="O68" s="212"/>
      <c r="P68" s="212"/>
    </row>
    <row r="69" spans="9:16" s="147" customFormat="1">
      <c r="I69" s="212"/>
      <c r="J69" s="212"/>
      <c r="K69" s="212"/>
      <c r="L69" s="212"/>
      <c r="M69" s="212"/>
      <c r="N69" s="212"/>
      <c r="O69" s="212"/>
      <c r="P69" s="212"/>
    </row>
    <row r="85" spans="9:16" s="147" customFormat="1">
      <c r="I85" s="212"/>
      <c r="J85" s="212"/>
      <c r="K85" s="212"/>
      <c r="L85" s="212"/>
      <c r="M85" s="212"/>
      <c r="N85" s="212"/>
      <c r="O85" s="212"/>
      <c r="P85" s="212"/>
    </row>
    <row r="90" spans="9:16" s="147" customFormat="1">
      <c r="I90" s="212"/>
      <c r="J90" s="212"/>
      <c r="K90" s="212"/>
      <c r="L90" s="212"/>
      <c r="M90" s="212"/>
      <c r="N90" s="212"/>
      <c r="O90" s="212"/>
      <c r="P90" s="212"/>
    </row>
    <row r="91" spans="9:16" s="147" customFormat="1">
      <c r="I91" s="212"/>
      <c r="J91" s="212"/>
      <c r="K91" s="212"/>
      <c r="L91" s="212"/>
      <c r="M91" s="212"/>
      <c r="N91" s="212"/>
      <c r="O91" s="212"/>
      <c r="P91" s="212"/>
    </row>
  </sheetData>
  <mergeCells count="6">
    <mergeCell ref="D22:F22"/>
    <mergeCell ref="I22:K22"/>
    <mergeCell ref="N22:P22"/>
    <mergeCell ref="D7:F7"/>
    <mergeCell ref="I7:K7"/>
    <mergeCell ref="N7:P7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88" orientation="landscape" useFirstPageNumber="1" r:id="rId1"/>
  <headerFooter>
    <oddHeader>&amp;R&amp;"Trebuchet MS,보통"&amp;12
www.wooribank.com</oddHeader>
    <oddFooter xml:space="preserve">&amp;R&amp;"Trebuchet MS,보통"Page  8
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4"/>
  <sheetViews>
    <sheetView showGridLines="0" view="pageBreakPreview" zoomScale="91" zoomScaleNormal="100" zoomScaleSheetLayoutView="91" workbookViewId="0">
      <selection activeCell="A2" sqref="A2"/>
    </sheetView>
  </sheetViews>
  <sheetFormatPr defaultRowHeight="11.25"/>
  <cols>
    <col min="1" max="1" width="19.140625" style="127" customWidth="1"/>
    <col min="2" max="2" width="5.28515625" style="127" customWidth="1"/>
    <col min="3" max="3" width="18.7109375" style="127" customWidth="1"/>
    <col min="4" max="4" width="8.28515625" style="198" customWidth="1"/>
    <col min="5" max="5" width="2.7109375" style="198" customWidth="1"/>
    <col min="6" max="6" width="8.28515625" style="198" customWidth="1"/>
    <col min="7" max="7" width="6.5703125" style="127" customWidth="1"/>
    <col min="8" max="8" width="18.7109375" style="127" customWidth="1"/>
    <col min="9" max="9" width="8.28515625" style="198" customWidth="1"/>
    <col min="10" max="10" width="2.7109375" style="198" customWidth="1"/>
    <col min="11" max="11" width="8.28515625" style="198" customWidth="1"/>
    <col min="12" max="12" width="6.140625" style="127" customWidth="1"/>
    <col min="13" max="13" width="18.7109375" style="127" customWidth="1"/>
    <col min="14" max="14" width="8.28515625" style="198" customWidth="1"/>
    <col min="15" max="15" width="2.7109375" style="198" customWidth="1"/>
    <col min="16" max="16" width="8.28515625" style="198" customWidth="1"/>
    <col min="17" max="16384" width="9.140625" style="127"/>
  </cols>
  <sheetData>
    <row r="1" spans="1:17" s="103" customFormat="1" ht="30" customHeight="1">
      <c r="A1" s="689"/>
      <c r="B1" s="213"/>
      <c r="C1" s="550" t="s">
        <v>80</v>
      </c>
      <c r="D1" s="214"/>
      <c r="E1" s="214"/>
      <c r="F1" s="214"/>
      <c r="G1" s="122"/>
      <c r="H1" s="122"/>
      <c r="I1" s="215"/>
      <c r="J1" s="215"/>
      <c r="K1" s="215"/>
      <c r="L1" s="122"/>
      <c r="M1" s="122"/>
      <c r="N1" s="215"/>
      <c r="O1" s="215"/>
      <c r="P1" s="215"/>
    </row>
    <row r="2" spans="1:17" s="103" customFormat="1">
      <c r="A2" s="197"/>
      <c r="B2" s="106"/>
      <c r="C2" s="106"/>
      <c r="D2" s="198"/>
      <c r="E2" s="196"/>
      <c r="F2" s="196"/>
      <c r="I2" s="196"/>
      <c r="J2" s="196"/>
      <c r="K2" s="196"/>
      <c r="N2" s="196"/>
      <c r="O2" s="196"/>
      <c r="P2" s="196"/>
    </row>
    <row r="3" spans="1:17" s="103" customFormat="1">
      <c r="A3" s="197"/>
      <c r="B3" s="106"/>
      <c r="C3" s="106"/>
      <c r="D3" s="198"/>
      <c r="E3" s="196"/>
      <c r="F3" s="196"/>
      <c r="I3" s="196"/>
      <c r="J3" s="196"/>
      <c r="K3" s="196"/>
      <c r="N3" s="196"/>
      <c r="O3" s="196"/>
      <c r="P3" s="196"/>
    </row>
    <row r="4" spans="1:17" ht="16.5" customHeight="1">
      <c r="A4" s="126"/>
      <c r="C4" s="22" t="s">
        <v>317</v>
      </c>
    </row>
    <row r="5" spans="1:17" ht="16.5" customHeight="1">
      <c r="A5" s="216"/>
    </row>
    <row r="6" spans="1:17" ht="16.5" customHeight="1">
      <c r="A6" s="217"/>
      <c r="C6" s="451" t="s">
        <v>81</v>
      </c>
      <c r="D6" s="219"/>
      <c r="E6" s="219"/>
      <c r="F6" s="219"/>
      <c r="G6" s="220"/>
      <c r="H6" s="452" t="s">
        <v>60</v>
      </c>
      <c r="I6" s="219"/>
      <c r="J6" s="219"/>
      <c r="K6" s="219"/>
      <c r="L6" s="218"/>
      <c r="M6" s="452" t="s">
        <v>61</v>
      </c>
      <c r="N6" s="205"/>
      <c r="O6" s="205"/>
      <c r="P6" s="205"/>
    </row>
    <row r="7" spans="1:17" ht="16.5" customHeight="1">
      <c r="A7" s="217"/>
      <c r="C7" s="405"/>
      <c r="D7" s="219"/>
      <c r="E7" s="219"/>
      <c r="F7" s="219"/>
      <c r="G7" s="220"/>
      <c r="H7" s="220"/>
      <c r="I7" s="219"/>
      <c r="J7" s="219"/>
      <c r="K7" s="219"/>
      <c r="L7" s="218"/>
      <c r="M7" s="220"/>
      <c r="N7" s="205"/>
      <c r="O7" s="205"/>
      <c r="P7" s="205"/>
    </row>
    <row r="8" spans="1:17" ht="16.5" customHeight="1">
      <c r="A8" s="126"/>
      <c r="C8" s="128" t="s">
        <v>62</v>
      </c>
      <c r="D8" s="1590" t="s">
        <v>525</v>
      </c>
      <c r="E8" s="1590"/>
      <c r="F8" s="1590"/>
      <c r="G8" s="103"/>
      <c r="H8" s="128" t="s">
        <v>69</v>
      </c>
      <c r="I8" s="1590" t="str">
        <f>D8</f>
        <v>2Q18</v>
      </c>
      <c r="J8" s="1590"/>
      <c r="K8" s="1590"/>
      <c r="L8" s="106"/>
      <c r="M8" s="128" t="s">
        <v>69</v>
      </c>
      <c r="N8" s="1592" t="str">
        <f>D8</f>
        <v>2Q18</v>
      </c>
      <c r="O8" s="1592"/>
      <c r="P8" s="1592"/>
    </row>
    <row r="9" spans="1:17" ht="16.5" customHeight="1">
      <c r="A9" s="221"/>
      <c r="C9" s="596" t="s">
        <v>63</v>
      </c>
      <c r="D9" s="857">
        <f>SUM(D10:D16)-D12-D13</f>
        <v>108024.65000000001</v>
      </c>
      <c r="E9" s="778"/>
      <c r="F9" s="859">
        <f>D9/$D$9</f>
        <v>1</v>
      </c>
      <c r="G9" s="345"/>
      <c r="H9" s="596" t="s">
        <v>70</v>
      </c>
      <c r="I9" s="526">
        <f>SUM(I10:I12)</f>
        <v>108024.6</v>
      </c>
      <c r="J9" s="346"/>
      <c r="K9" s="859">
        <f>I9/$I$9</f>
        <v>1</v>
      </c>
      <c r="L9" s="345"/>
      <c r="M9" s="596" t="s">
        <v>70</v>
      </c>
      <c r="N9" s="526">
        <f>SUM(N10:N16)</f>
        <v>57811.3</v>
      </c>
      <c r="O9" s="522"/>
      <c r="P9" s="859">
        <f>N9/$N$9</f>
        <v>1</v>
      </c>
      <c r="Q9" s="198"/>
    </row>
    <row r="10" spans="1:17" ht="16.5" customHeight="1">
      <c r="A10" s="221"/>
      <c r="C10" s="589" t="s">
        <v>64</v>
      </c>
      <c r="D10" s="1360">
        <v>3.8</v>
      </c>
      <c r="E10" s="778"/>
      <c r="F10" s="523">
        <f t="shared" ref="F10:F16" si="0">ROUND(D10,0)/ROUND($D$9,0)</f>
        <v>3.7028465632955335E-5</v>
      </c>
      <c r="G10" s="345"/>
      <c r="H10" s="589" t="s">
        <v>71</v>
      </c>
      <c r="I10" s="671">
        <v>57811.3</v>
      </c>
      <c r="J10" s="778"/>
      <c r="K10" s="523">
        <f>I10/$I$9</f>
        <v>0.53516791545629416</v>
      </c>
      <c r="L10" s="345"/>
      <c r="M10" s="589" t="s">
        <v>74</v>
      </c>
      <c r="N10" s="671">
        <v>56518.2</v>
      </c>
      <c r="O10" s="782"/>
      <c r="P10" s="523">
        <f>ROUND(N10,0)/ROUND($N$9,0)</f>
        <v>0.97763401428793828</v>
      </c>
      <c r="Q10" s="222"/>
    </row>
    <row r="11" spans="1:17" ht="16.5" customHeight="1">
      <c r="A11" s="221"/>
      <c r="C11" s="589" t="s">
        <v>65</v>
      </c>
      <c r="D11" s="1360">
        <v>62660.85</v>
      </c>
      <c r="E11" s="778"/>
      <c r="F11" s="523">
        <f t="shared" si="0"/>
        <v>0.58006017125665355</v>
      </c>
      <c r="G11" s="345"/>
      <c r="H11" s="589" t="s">
        <v>72</v>
      </c>
      <c r="I11" s="671">
        <v>21543.200000000001</v>
      </c>
      <c r="J11" s="778"/>
      <c r="K11" s="523">
        <f>I11/$I$9</f>
        <v>0.19942864865965715</v>
      </c>
      <c r="L11" s="345"/>
      <c r="M11" s="589" t="s">
        <v>75</v>
      </c>
      <c r="N11" s="671">
        <v>881.3</v>
      </c>
      <c r="O11" s="782"/>
      <c r="P11" s="523">
        <f>ROUND(N11,0)/ROUND($N$9,0)</f>
        <v>1.523931431734445E-2</v>
      </c>
      <c r="Q11" s="222"/>
    </row>
    <row r="12" spans="1:17" ht="16.5" customHeight="1">
      <c r="A12" s="221"/>
      <c r="C12" s="597" t="s">
        <v>276</v>
      </c>
      <c r="D12" s="1360">
        <v>4962.8</v>
      </c>
      <c r="E12" s="778"/>
      <c r="F12" s="523">
        <f t="shared" si="0"/>
        <v>4.5943068734089335E-2</v>
      </c>
      <c r="G12" s="345"/>
      <c r="H12" s="589" t="s">
        <v>73</v>
      </c>
      <c r="I12" s="671">
        <v>28670.1</v>
      </c>
      <c r="J12" s="778"/>
      <c r="K12" s="523">
        <f>I12/$I$9</f>
        <v>0.26540343588404863</v>
      </c>
      <c r="L12" s="345"/>
      <c r="M12" s="589" t="s">
        <v>76</v>
      </c>
      <c r="N12" s="671">
        <v>411.8</v>
      </c>
      <c r="O12" s="778"/>
      <c r="P12" s="523">
        <f>ROUND(N12,0)/ROUND($N$9,0)</f>
        <v>7.1266713947172686E-3</v>
      </c>
      <c r="Q12" s="222"/>
    </row>
    <row r="13" spans="1:17" ht="16.5" customHeight="1">
      <c r="A13" s="221"/>
      <c r="C13" s="597" t="s">
        <v>277</v>
      </c>
      <c r="D13" s="1360">
        <v>52967.8</v>
      </c>
      <c r="E13" s="778"/>
      <c r="F13" s="523">
        <f t="shared" si="0"/>
        <v>0.49033094191159454</v>
      </c>
      <c r="G13" s="345"/>
      <c r="H13" s="597"/>
      <c r="I13" s="534"/>
      <c r="J13" s="534"/>
      <c r="K13" s="522"/>
      <c r="L13" s="345"/>
      <c r="M13" s="589" t="s">
        <v>77</v>
      </c>
      <c r="N13" s="1375">
        <v>0</v>
      </c>
      <c r="O13" s="1072"/>
      <c r="P13" s="523">
        <f>ROUND(N13,0)/ROUND($N$9,0)</f>
        <v>0</v>
      </c>
      <c r="Q13" s="222"/>
    </row>
    <row r="14" spans="1:17" ht="16.5" customHeight="1">
      <c r="A14" s="221"/>
      <c r="C14" s="589" t="s">
        <v>66</v>
      </c>
      <c r="D14" s="1360">
        <v>307.89999999999998</v>
      </c>
      <c r="E14" s="778"/>
      <c r="F14" s="523">
        <f t="shared" si="0"/>
        <v>2.8511918537375606E-3</v>
      </c>
      <c r="G14" s="345"/>
      <c r="H14" s="604"/>
      <c r="I14" s="534"/>
      <c r="J14" s="534"/>
      <c r="K14" s="523"/>
      <c r="L14" s="536"/>
      <c r="M14" s="599"/>
      <c r="N14" s="528"/>
      <c r="O14" s="529"/>
      <c r="P14" s="12"/>
      <c r="Q14" s="222"/>
    </row>
    <row r="15" spans="1:17" ht="16.5" customHeight="1">
      <c r="A15" s="221"/>
      <c r="C15" s="602" t="s">
        <v>67</v>
      </c>
      <c r="D15" s="1358">
        <v>42873</v>
      </c>
      <c r="E15" s="783"/>
      <c r="F15" s="523">
        <f t="shared" si="0"/>
        <v>0.39688035177042352</v>
      </c>
      <c r="G15" s="345"/>
      <c r="H15" s="605"/>
      <c r="I15" s="538"/>
      <c r="J15" s="538"/>
      <c r="K15" s="539"/>
      <c r="L15" s="536"/>
      <c r="M15" s="606"/>
      <c r="N15" s="537"/>
      <c r="O15" s="540"/>
      <c r="P15" s="541"/>
      <c r="Q15" s="223"/>
    </row>
    <row r="16" spans="1:17" ht="16.5" customHeight="1" thickBot="1">
      <c r="A16" s="224"/>
      <c r="C16" s="603" t="s">
        <v>278</v>
      </c>
      <c r="D16" s="925">
        <v>2179.1</v>
      </c>
      <c r="E16" s="784"/>
      <c r="F16" s="539">
        <f t="shared" si="0"/>
        <v>2.0171256653552419E-2</v>
      </c>
      <c r="G16" s="345"/>
      <c r="H16" s="603"/>
      <c r="I16" s="542"/>
      <c r="J16" s="542"/>
      <c r="K16" s="524"/>
      <c r="L16" s="345"/>
      <c r="M16" s="598"/>
      <c r="N16" s="350"/>
      <c r="O16" s="543"/>
      <c r="P16" s="544"/>
    </row>
    <row r="17" spans="1:17" ht="16.5" customHeight="1">
      <c r="A17" s="126"/>
      <c r="D17" s="127"/>
      <c r="E17" s="127"/>
      <c r="F17" s="225"/>
      <c r="I17" s="127"/>
      <c r="J17" s="127"/>
      <c r="K17" s="137"/>
      <c r="M17" s="607"/>
      <c r="N17" s="127"/>
      <c r="O17" s="127"/>
      <c r="P17" s="137"/>
    </row>
    <row r="18" spans="1:17" ht="16.5" customHeight="1">
      <c r="A18" s="126"/>
    </row>
    <row r="19" spans="1:17" ht="16.5" customHeight="1">
      <c r="A19" s="126"/>
      <c r="C19" s="22" t="s">
        <v>318</v>
      </c>
      <c r="D19" s="202"/>
      <c r="E19" s="202"/>
      <c r="F19" s="202"/>
      <c r="G19" s="121"/>
      <c r="H19" s="121"/>
      <c r="I19" s="202"/>
      <c r="J19" s="202"/>
      <c r="K19" s="202"/>
      <c r="L19" s="121"/>
      <c r="M19" s="121"/>
      <c r="N19" s="202"/>
      <c r="O19" s="202"/>
      <c r="P19" s="202"/>
    </row>
    <row r="20" spans="1:17" ht="16.5" customHeight="1">
      <c r="A20" s="126"/>
      <c r="H20" s="121"/>
      <c r="I20" s="203"/>
      <c r="J20" s="203"/>
      <c r="K20" s="202"/>
      <c r="L20" s="121"/>
      <c r="M20" s="226"/>
      <c r="N20" s="205"/>
      <c r="O20" s="205"/>
      <c r="P20" s="206"/>
    </row>
    <row r="21" spans="1:17" ht="16.5" customHeight="1">
      <c r="A21" s="126"/>
      <c r="C21" s="451" t="s">
        <v>81</v>
      </c>
      <c r="D21" s="219"/>
      <c r="E21" s="219"/>
      <c r="F21" s="219"/>
      <c r="G21" s="220"/>
      <c r="H21" s="452" t="s">
        <v>60</v>
      </c>
      <c r="I21" s="219"/>
      <c r="J21" s="219"/>
      <c r="K21" s="219"/>
      <c r="L21" s="218"/>
      <c r="M21" s="452" t="s">
        <v>61</v>
      </c>
      <c r="N21" s="201"/>
    </row>
    <row r="22" spans="1:17" ht="16.5" customHeight="1">
      <c r="A22" s="126"/>
      <c r="C22" s="405"/>
      <c r="D22" s="219"/>
      <c r="E22" s="219"/>
      <c r="F22" s="219"/>
      <c r="G22" s="220"/>
      <c r="H22" s="220"/>
      <c r="I22" s="219"/>
      <c r="J22" s="219"/>
      <c r="K22" s="219"/>
      <c r="L22" s="218"/>
      <c r="M22" s="220"/>
      <c r="N22" s="201"/>
    </row>
    <row r="23" spans="1:17" ht="16.5" customHeight="1">
      <c r="A23" s="126"/>
      <c r="C23" s="128" t="s">
        <v>62</v>
      </c>
      <c r="D23" s="1591" t="str">
        <f>D8</f>
        <v>2Q18</v>
      </c>
      <c r="E23" s="1591"/>
      <c r="F23" s="1591"/>
      <c r="G23" s="227"/>
      <c r="H23" s="128" t="s">
        <v>69</v>
      </c>
      <c r="I23" s="1592" t="str">
        <f>D8</f>
        <v>2Q18</v>
      </c>
      <c r="J23" s="1592"/>
      <c r="K23" s="1592"/>
      <c r="L23" s="121"/>
      <c r="M23" s="128" t="s">
        <v>69</v>
      </c>
      <c r="N23" s="1592" t="str">
        <f>D8</f>
        <v>2Q18</v>
      </c>
      <c r="O23" s="1592"/>
      <c r="P23" s="1592"/>
    </row>
    <row r="24" spans="1:17" ht="16.5" customHeight="1">
      <c r="A24" s="126"/>
      <c r="C24" s="596" t="s">
        <v>63</v>
      </c>
      <c r="D24" s="1406">
        <f>SUM(D25:D31)-D27</f>
        <v>2465.46</v>
      </c>
      <c r="E24" s="522"/>
      <c r="F24" s="859">
        <f>D24/$D$24</f>
        <v>1</v>
      </c>
      <c r="G24" s="345"/>
      <c r="H24" s="596" t="s">
        <v>70</v>
      </c>
      <c r="I24" s="526">
        <f>SUM(I25:I27)-1</f>
        <v>2464.5</v>
      </c>
      <c r="J24" s="346"/>
      <c r="K24" s="859">
        <f>I24/$I$24</f>
        <v>1</v>
      </c>
      <c r="L24" s="345"/>
      <c r="M24" s="596" t="s">
        <v>70</v>
      </c>
      <c r="N24" s="526">
        <f>SUM(N25:N28)</f>
        <v>1003.6999999999999</v>
      </c>
      <c r="O24" s="522"/>
      <c r="P24" s="859">
        <f>N24/$N$24</f>
        <v>1</v>
      </c>
      <c r="Q24" s="198"/>
    </row>
    <row r="25" spans="1:17" ht="16.5" customHeight="1">
      <c r="A25" s="126"/>
      <c r="C25" s="589" t="s">
        <v>64</v>
      </c>
      <c r="D25" s="1375">
        <v>0</v>
      </c>
      <c r="E25" s="348"/>
      <c r="F25" s="523">
        <f t="shared" ref="F25:F30" si="1">ROUND(D25,0)/ROUND($D$24,0)</f>
        <v>0</v>
      </c>
      <c r="G25" s="345"/>
      <c r="H25" s="589" t="s">
        <v>71</v>
      </c>
      <c r="I25" s="671">
        <v>1003.7</v>
      </c>
      <c r="J25" s="778"/>
      <c r="K25" s="523">
        <f>I25/$I$24</f>
        <v>0.40726313653885171</v>
      </c>
      <c r="L25" s="345"/>
      <c r="M25" s="589" t="s">
        <v>74</v>
      </c>
      <c r="N25" s="671">
        <v>969.8</v>
      </c>
      <c r="O25" s="782"/>
      <c r="P25" s="523">
        <f>ROUND(N25,0)/ROUND($N$24,0)</f>
        <v>0.96613545816733071</v>
      </c>
      <c r="Q25" s="198"/>
    </row>
    <row r="26" spans="1:17" ht="16.5" customHeight="1">
      <c r="A26" s="126"/>
      <c r="C26" s="589" t="s">
        <v>65</v>
      </c>
      <c r="D26" s="1375">
        <v>1500.65</v>
      </c>
      <c r="E26" s="348"/>
      <c r="F26" s="523">
        <f t="shared" si="1"/>
        <v>0.6089249492900608</v>
      </c>
      <c r="G26" s="345"/>
      <c r="H26" s="589" t="s">
        <v>72</v>
      </c>
      <c r="I26" s="671">
        <v>1262.2</v>
      </c>
      <c r="J26" s="778"/>
      <c r="K26" s="523">
        <f>I26/$I$24</f>
        <v>0.51215256644349771</v>
      </c>
      <c r="L26" s="345"/>
      <c r="M26" s="589" t="s">
        <v>75</v>
      </c>
      <c r="N26" s="671">
        <v>19.3</v>
      </c>
      <c r="O26" s="782"/>
      <c r="P26" s="523">
        <f>ROUND(N26,0)/ROUND($N$24,0)</f>
        <v>1.8924302788844622E-2</v>
      </c>
      <c r="Q26" s="198"/>
    </row>
    <row r="27" spans="1:17" ht="16.5" customHeight="1">
      <c r="A27" s="126"/>
      <c r="C27" s="597" t="s">
        <v>275</v>
      </c>
      <c r="D27" s="1375">
        <v>1005.7</v>
      </c>
      <c r="E27" s="348"/>
      <c r="F27" s="523">
        <f t="shared" si="1"/>
        <v>0.40811359026369171</v>
      </c>
      <c r="G27" s="345"/>
      <c r="H27" s="589" t="s">
        <v>73</v>
      </c>
      <c r="I27" s="671">
        <v>199.6</v>
      </c>
      <c r="J27" s="778"/>
      <c r="K27" s="523">
        <f>I27/$I$24</f>
        <v>8.0990058835463577E-2</v>
      </c>
      <c r="L27" s="345"/>
      <c r="M27" s="589" t="s">
        <v>76</v>
      </c>
      <c r="N27" s="671">
        <v>14.6</v>
      </c>
      <c r="O27" s="778"/>
      <c r="P27" s="523">
        <f>ROUND(N27,0)/ROUND($N$24,0)</f>
        <v>1.4940239043824702E-2</v>
      </c>
      <c r="Q27" s="198"/>
    </row>
    <row r="28" spans="1:17" ht="16.5" customHeight="1">
      <c r="A28" s="126"/>
      <c r="C28" s="589" t="s">
        <v>66</v>
      </c>
      <c r="D28" s="1375">
        <v>2.11</v>
      </c>
      <c r="E28" s="348"/>
      <c r="F28" s="523">
        <f>ROUND(D28,0)/ROUND($D$24,0)</f>
        <v>8.1135902636916835E-4</v>
      </c>
      <c r="G28" s="345"/>
      <c r="H28" s="597"/>
      <c r="I28" s="528"/>
      <c r="J28" s="528"/>
      <c r="K28" s="522"/>
      <c r="L28" s="536"/>
      <c r="M28" s="589" t="s">
        <v>77</v>
      </c>
      <c r="N28" s="1375">
        <v>0</v>
      </c>
      <c r="O28" s="1072"/>
      <c r="P28" s="523">
        <f>ROUND(N28,0)/ROUND($N$24,0)</f>
        <v>0</v>
      </c>
      <c r="Q28" s="198"/>
    </row>
    <row r="29" spans="1:17" ht="16.5" customHeight="1">
      <c r="A29" s="126"/>
      <c r="C29" s="589" t="s">
        <v>67</v>
      </c>
      <c r="D29" s="1375">
        <v>633</v>
      </c>
      <c r="E29" s="348"/>
      <c r="F29" s="523">
        <f t="shared" si="1"/>
        <v>0.2567951318458418</v>
      </c>
      <c r="G29" s="345"/>
      <c r="H29" s="597"/>
      <c r="I29" s="545"/>
      <c r="J29" s="545"/>
      <c r="K29" s="522"/>
      <c r="L29" s="345"/>
      <c r="M29" s="599"/>
      <c r="N29" s="546"/>
      <c r="O29" s="522"/>
      <c r="P29" s="12"/>
    </row>
    <row r="30" spans="1:17" ht="16.5" customHeight="1">
      <c r="A30" s="126"/>
      <c r="C30" s="589" t="s">
        <v>307</v>
      </c>
      <c r="D30" s="1374">
        <v>329.7</v>
      </c>
      <c r="E30" s="522"/>
      <c r="F30" s="523">
        <f t="shared" si="1"/>
        <v>0.13387423935091278</v>
      </c>
      <c r="G30" s="345"/>
      <c r="H30" s="597"/>
      <c r="I30" s="529"/>
      <c r="J30" s="529"/>
      <c r="K30" s="529"/>
      <c r="L30" s="345"/>
      <c r="M30" s="597"/>
      <c r="N30" s="547"/>
      <c r="O30" s="547"/>
      <c r="P30" s="548"/>
    </row>
    <row r="31" spans="1:17" ht="16.5" customHeight="1" thickBot="1">
      <c r="A31" s="126"/>
      <c r="C31" s="598"/>
      <c r="D31" s="1074"/>
      <c r="E31" s="1074"/>
      <c r="F31" s="1079"/>
      <c r="G31" s="345"/>
      <c r="H31" s="598"/>
      <c r="I31" s="533"/>
      <c r="J31" s="533"/>
      <c r="K31" s="533"/>
      <c r="L31" s="345"/>
      <c r="M31" s="598"/>
      <c r="N31" s="533"/>
      <c r="O31" s="533"/>
      <c r="P31" s="533"/>
    </row>
    <row r="32" spans="1:17" ht="16.899999999999999" customHeight="1">
      <c r="A32" s="126"/>
      <c r="D32" s="202"/>
      <c r="E32" s="202"/>
      <c r="F32" s="137"/>
      <c r="I32" s="127"/>
      <c r="J32" s="127"/>
      <c r="K32" s="137"/>
      <c r="N32" s="127"/>
      <c r="O32" s="127"/>
      <c r="P32" s="137"/>
    </row>
    <row r="33" spans="1:16" ht="16.899999999999999" customHeight="1">
      <c r="A33" s="126"/>
      <c r="C33" s="208" t="s">
        <v>78</v>
      </c>
      <c r="D33" s="202"/>
      <c r="E33" s="202"/>
      <c r="F33" s="202"/>
      <c r="G33" s="121"/>
      <c r="H33" s="121"/>
      <c r="I33" s="202"/>
      <c r="J33" s="202"/>
      <c r="K33" s="202"/>
      <c r="L33" s="121"/>
      <c r="M33" s="121"/>
      <c r="N33" s="202"/>
      <c r="O33" s="202"/>
      <c r="P33" s="202"/>
    </row>
    <row r="34" spans="1:16" ht="16.5" customHeight="1">
      <c r="A34" s="126"/>
      <c r="C34" s="91" t="s">
        <v>79</v>
      </c>
    </row>
    <row r="35" spans="1:16" ht="16.5" customHeight="1">
      <c r="A35" s="126"/>
      <c r="C35" s="677"/>
    </row>
    <row r="36" spans="1:16" ht="24.75" customHeight="1">
      <c r="A36" s="126"/>
    </row>
    <row r="37" spans="1:16" ht="18" customHeight="1"/>
    <row r="38" spans="1:16" ht="18" customHeight="1"/>
    <row r="39" spans="1:16" ht="18" customHeight="1"/>
    <row r="40" spans="1:16" ht="18" customHeight="1"/>
    <row r="48" spans="1:16">
      <c r="C48" s="147"/>
      <c r="D48" s="212"/>
      <c r="E48" s="212"/>
      <c r="F48" s="212"/>
      <c r="G48" s="147"/>
      <c r="H48" s="147"/>
      <c r="I48" s="212"/>
      <c r="J48" s="212"/>
      <c r="K48" s="212"/>
    </row>
    <row r="53" spans="1:16">
      <c r="C53" s="147"/>
      <c r="D53" s="212"/>
      <c r="E53" s="212"/>
      <c r="F53" s="212"/>
      <c r="G53" s="147"/>
      <c r="H53" s="147"/>
      <c r="I53" s="212"/>
      <c r="J53" s="212"/>
      <c r="K53" s="212"/>
    </row>
    <row r="54" spans="1:16">
      <c r="C54" s="147"/>
      <c r="D54" s="212"/>
      <c r="E54" s="212"/>
      <c r="F54" s="212"/>
      <c r="G54" s="147"/>
      <c r="H54" s="147"/>
      <c r="I54" s="212"/>
      <c r="J54" s="212"/>
      <c r="K54" s="212"/>
    </row>
    <row r="64" spans="1:16" s="147" customFormat="1">
      <c r="A64" s="127"/>
      <c r="B64" s="127"/>
      <c r="C64" s="127"/>
      <c r="D64" s="198"/>
      <c r="E64" s="198"/>
      <c r="F64" s="198"/>
      <c r="G64" s="127"/>
      <c r="H64" s="127"/>
      <c r="I64" s="198"/>
      <c r="J64" s="198"/>
      <c r="K64" s="198"/>
      <c r="L64" s="127"/>
      <c r="M64" s="127"/>
      <c r="N64" s="198"/>
      <c r="O64" s="198"/>
      <c r="P64" s="198"/>
    </row>
    <row r="65" spans="1:16">
      <c r="B65" s="228"/>
    </row>
    <row r="66" spans="1:16">
      <c r="B66" s="228"/>
    </row>
    <row r="67" spans="1:16">
      <c r="B67" s="228"/>
    </row>
    <row r="68" spans="1:16">
      <c r="B68" s="228"/>
    </row>
    <row r="69" spans="1:16">
      <c r="B69" s="229"/>
    </row>
    <row r="70" spans="1:16" s="147" customFormat="1">
      <c r="A70" s="127"/>
      <c r="B70" s="229"/>
      <c r="C70" s="127"/>
      <c r="D70" s="198"/>
      <c r="E70" s="198"/>
      <c r="F70" s="198"/>
      <c r="G70" s="127"/>
      <c r="H70" s="127"/>
      <c r="I70" s="198"/>
      <c r="J70" s="198"/>
      <c r="K70" s="198"/>
      <c r="L70" s="127"/>
      <c r="M70" s="127"/>
      <c r="N70" s="198"/>
      <c r="O70" s="198"/>
      <c r="P70" s="198"/>
    </row>
    <row r="71" spans="1:16" s="147" customFormat="1">
      <c r="A71" s="127"/>
      <c r="B71" s="229"/>
      <c r="C71" s="127"/>
      <c r="D71" s="198"/>
      <c r="E71" s="198"/>
      <c r="F71" s="198"/>
      <c r="G71" s="127"/>
      <c r="H71" s="127"/>
      <c r="I71" s="198"/>
      <c r="J71" s="198"/>
      <c r="K71" s="198"/>
      <c r="L71" s="127"/>
      <c r="M71" s="127"/>
      <c r="N71" s="198"/>
      <c r="O71" s="198"/>
      <c r="P71" s="198"/>
    </row>
    <row r="72" spans="1:16">
      <c r="B72" s="230"/>
    </row>
    <row r="73" spans="1:16">
      <c r="B73" s="230"/>
    </row>
    <row r="84" spans="1:16">
      <c r="B84" s="230"/>
    </row>
    <row r="85" spans="1:16">
      <c r="B85" s="230"/>
    </row>
    <row r="86" spans="1:16">
      <c r="B86" s="230"/>
    </row>
    <row r="87" spans="1:16" s="147" customFormat="1">
      <c r="A87" s="127"/>
      <c r="B87" s="230"/>
      <c r="C87" s="127"/>
      <c r="D87" s="198"/>
      <c r="E87" s="198"/>
      <c r="F87" s="198"/>
      <c r="G87" s="127"/>
      <c r="H87" s="127"/>
      <c r="I87" s="198"/>
      <c r="J87" s="198"/>
      <c r="K87" s="198"/>
      <c r="L87" s="127"/>
      <c r="M87" s="127"/>
      <c r="N87" s="198"/>
      <c r="O87" s="198"/>
      <c r="P87" s="198"/>
    </row>
    <row r="88" spans="1:16">
      <c r="B88" s="230"/>
    </row>
    <row r="90" spans="1:16">
      <c r="B90" s="147"/>
    </row>
    <row r="92" spans="1:16" s="147" customFormat="1">
      <c r="A92" s="127"/>
      <c r="B92" s="127"/>
      <c r="C92" s="127"/>
      <c r="D92" s="198"/>
      <c r="E92" s="198"/>
      <c r="F92" s="198"/>
      <c r="G92" s="127"/>
      <c r="H92" s="127"/>
      <c r="I92" s="198"/>
      <c r="J92" s="198"/>
      <c r="K92" s="198"/>
      <c r="L92" s="127"/>
      <c r="M92" s="127"/>
      <c r="N92" s="198"/>
      <c r="O92" s="198"/>
      <c r="P92" s="198"/>
    </row>
    <row r="93" spans="1:16" s="147" customFormat="1">
      <c r="A93" s="127"/>
      <c r="B93" s="127"/>
      <c r="C93" s="127"/>
      <c r="D93" s="198"/>
      <c r="E93" s="198"/>
      <c r="F93" s="198"/>
      <c r="G93" s="127"/>
      <c r="H93" s="127"/>
      <c r="I93" s="198"/>
      <c r="J93" s="198"/>
      <c r="K93" s="198"/>
      <c r="L93" s="127"/>
      <c r="M93" s="127"/>
      <c r="N93" s="198"/>
      <c r="O93" s="198"/>
      <c r="P93" s="198"/>
    </row>
    <row r="96" spans="1:16">
      <c r="B96" s="147"/>
    </row>
    <row r="97" spans="2:2">
      <c r="B97" s="147"/>
    </row>
    <row r="113" spans="2:16">
      <c r="B113" s="147"/>
    </row>
    <row r="115" spans="2:16">
      <c r="L115" s="147"/>
      <c r="M115" s="147"/>
      <c r="N115" s="212"/>
      <c r="O115" s="212"/>
      <c r="P115" s="212"/>
    </row>
    <row r="118" spans="2:16">
      <c r="B118" s="147"/>
    </row>
    <row r="119" spans="2:16">
      <c r="B119" s="147"/>
    </row>
    <row r="121" spans="2:16">
      <c r="L121" s="147"/>
      <c r="M121" s="147"/>
      <c r="N121" s="212"/>
      <c r="O121" s="212"/>
      <c r="P121" s="212"/>
    </row>
    <row r="122" spans="2:16">
      <c r="L122" s="147"/>
      <c r="M122" s="147"/>
      <c r="N122" s="212"/>
      <c r="O122" s="212"/>
      <c r="P122" s="212"/>
    </row>
    <row r="138" spans="12:16">
      <c r="L138" s="147"/>
      <c r="M138" s="147"/>
      <c r="N138" s="212"/>
      <c r="O138" s="212"/>
      <c r="P138" s="212"/>
    </row>
    <row r="143" spans="12:16">
      <c r="L143" s="147"/>
      <c r="M143" s="147"/>
      <c r="N143" s="212"/>
      <c r="O143" s="212"/>
      <c r="P143" s="212"/>
    </row>
    <row r="144" spans="12:16">
      <c r="L144" s="147"/>
      <c r="M144" s="147"/>
      <c r="N144" s="212"/>
      <c r="O144" s="212"/>
      <c r="P144" s="212"/>
    </row>
  </sheetData>
  <mergeCells count="6">
    <mergeCell ref="D23:F23"/>
    <mergeCell ref="I23:K23"/>
    <mergeCell ref="N23:P23"/>
    <mergeCell ref="D8:F8"/>
    <mergeCell ref="I8:K8"/>
    <mergeCell ref="N8:P8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84" orientation="landscape" useFirstPageNumber="1" r:id="rId1"/>
  <headerFooter>
    <oddHeader>&amp;R&amp;"Trebuchet MS,보통"&amp;12
www.wooribank.com</oddHeader>
    <oddFooter>&amp;R&amp;"Trebuchet MS,보통"Page 9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9"/>
  <sheetViews>
    <sheetView showGridLines="0" view="pageBreakPreview" zoomScale="91" zoomScaleNormal="100" zoomScaleSheetLayoutView="91" workbookViewId="0">
      <selection activeCell="A10" sqref="A10"/>
    </sheetView>
  </sheetViews>
  <sheetFormatPr defaultRowHeight="11.25"/>
  <cols>
    <col min="1" max="1" width="19" style="127" customWidth="1"/>
    <col min="2" max="2" width="3.7109375" style="127" customWidth="1"/>
    <col min="3" max="3" width="14.5703125" style="148" customWidth="1"/>
    <col min="4" max="4" width="13.140625" style="127" customWidth="1"/>
    <col min="5" max="5" width="0.5703125" style="127" customWidth="1"/>
    <col min="6" max="6" width="13.140625" style="127" customWidth="1"/>
    <col min="7" max="7" width="0.5703125" style="127" customWidth="1"/>
    <col min="8" max="8" width="13.140625" style="127" bestFit="1" customWidth="1"/>
    <col min="9" max="9" width="0.5703125" style="127" customWidth="1"/>
    <col min="10" max="10" width="13.140625" style="127" customWidth="1"/>
    <col min="11" max="11" width="0.5703125" style="127" customWidth="1"/>
    <col min="12" max="12" width="13.140625" style="127" customWidth="1"/>
    <col min="13" max="13" width="0.5703125" style="127" customWidth="1"/>
    <col min="14" max="14" width="13.140625" style="127" customWidth="1"/>
    <col min="15" max="15" width="0.5703125" style="127" customWidth="1"/>
    <col min="16" max="16" width="12.7109375" style="127" customWidth="1"/>
    <col min="17" max="17" width="1.5703125" style="127" customWidth="1"/>
    <col min="18" max="18" width="12.7109375" style="239" customWidth="1"/>
    <col min="19" max="20" width="1.28515625" style="127" customWidth="1"/>
    <col min="21" max="21" width="9.85546875" style="127" customWidth="1"/>
    <col min="22" max="16384" width="9.140625" style="127"/>
  </cols>
  <sheetData>
    <row r="1" spans="1:21" s="103" customFormat="1" ht="30" customHeight="1">
      <c r="A1" s="689"/>
      <c r="B1" s="122"/>
      <c r="C1" s="1564" t="s">
        <v>367</v>
      </c>
      <c r="D1" s="1564"/>
      <c r="E1" s="1564"/>
      <c r="F1" s="1564"/>
      <c r="G1" s="1564"/>
      <c r="H1" s="1564"/>
      <c r="I1" s="1564"/>
      <c r="J1" s="1564"/>
      <c r="K1" s="1564"/>
      <c r="L1" s="1564"/>
      <c r="M1" s="1564"/>
      <c r="N1" s="1564"/>
      <c r="O1" s="1564"/>
      <c r="P1" s="1564"/>
      <c r="Q1" s="1564"/>
      <c r="R1" s="1564"/>
      <c r="S1" s="1564"/>
      <c r="T1" s="1564"/>
      <c r="U1" s="231"/>
    </row>
    <row r="2" spans="1:21" s="103" customFormat="1" ht="36" hidden="1" customHeight="1">
      <c r="A2" s="123"/>
      <c r="C2" s="124"/>
      <c r="F2" s="106"/>
      <c r="G2" s="106"/>
      <c r="H2" s="106"/>
      <c r="I2" s="106"/>
      <c r="J2" s="106"/>
      <c r="K2" s="106"/>
      <c r="R2" s="132"/>
      <c r="U2" s="106"/>
    </row>
    <row r="3" spans="1:21" s="103" customFormat="1" ht="36" hidden="1" customHeight="1">
      <c r="A3" s="123"/>
      <c r="C3" s="125"/>
      <c r="F3" s="106"/>
      <c r="G3" s="106"/>
      <c r="H3" s="106"/>
      <c r="I3" s="106"/>
      <c r="J3" s="106"/>
      <c r="K3" s="106"/>
      <c r="R3" s="132"/>
      <c r="U3" s="106"/>
    </row>
    <row r="4" spans="1:21" s="103" customFormat="1" ht="36" hidden="1" customHeight="1">
      <c r="A4" s="123"/>
      <c r="C4" s="125"/>
      <c r="F4" s="106"/>
      <c r="G4" s="106"/>
      <c r="H4" s="106"/>
      <c r="I4" s="106"/>
      <c r="J4" s="106"/>
      <c r="K4" s="106"/>
      <c r="R4" s="132"/>
      <c r="U4" s="106"/>
    </row>
    <row r="5" spans="1:21" s="103" customFormat="1" ht="36" hidden="1" customHeight="1">
      <c r="A5" s="123"/>
      <c r="C5" s="125"/>
      <c r="F5" s="106"/>
      <c r="G5" s="106"/>
      <c r="H5" s="106"/>
      <c r="I5" s="106"/>
      <c r="J5" s="106"/>
      <c r="K5" s="106"/>
      <c r="R5" s="132"/>
      <c r="U5" s="106"/>
    </row>
    <row r="6" spans="1:21" s="103" customFormat="1" ht="36" hidden="1" customHeight="1">
      <c r="A6" s="123"/>
      <c r="C6" s="125"/>
      <c r="F6" s="106"/>
      <c r="G6" s="106"/>
      <c r="H6" s="106"/>
      <c r="I6" s="106"/>
      <c r="J6" s="106"/>
      <c r="K6" s="106"/>
      <c r="R6" s="132"/>
      <c r="U6" s="106"/>
    </row>
    <row r="7" spans="1:21" s="103" customFormat="1" ht="36" hidden="1" customHeight="1">
      <c r="A7" s="123"/>
      <c r="C7" s="125"/>
      <c r="F7" s="106"/>
      <c r="G7" s="106"/>
      <c r="H7" s="106"/>
      <c r="I7" s="106"/>
      <c r="J7" s="106"/>
      <c r="K7" s="106"/>
      <c r="R7" s="132"/>
      <c r="U7" s="106"/>
    </row>
    <row r="8" spans="1:21" s="103" customFormat="1" ht="36" hidden="1" customHeight="1">
      <c r="A8" s="123"/>
      <c r="C8" s="125"/>
      <c r="F8" s="106"/>
      <c r="G8" s="106"/>
      <c r="H8" s="106"/>
      <c r="I8" s="106"/>
      <c r="J8" s="106"/>
      <c r="K8" s="106"/>
      <c r="R8" s="132"/>
      <c r="U8" s="106"/>
    </row>
    <row r="9" spans="1:21" s="103" customFormat="1" ht="28.5" hidden="1" customHeight="1">
      <c r="A9" s="123"/>
      <c r="C9" s="125"/>
      <c r="F9" s="106"/>
      <c r="G9" s="106"/>
      <c r="H9" s="106"/>
      <c r="I9" s="106"/>
      <c r="J9" s="106"/>
      <c r="K9" s="106"/>
      <c r="R9" s="132"/>
      <c r="U9" s="106"/>
    </row>
    <row r="10" spans="1:21" s="103" customFormat="1" ht="24.75" customHeight="1">
      <c r="A10" s="123"/>
      <c r="C10" s="125"/>
      <c r="F10" s="106"/>
      <c r="G10" s="106"/>
      <c r="H10" s="106"/>
      <c r="I10" s="106"/>
      <c r="J10" s="106"/>
      <c r="K10" s="106"/>
      <c r="R10" s="132"/>
      <c r="U10" s="106"/>
    </row>
    <row r="11" spans="1:21" s="103" customFormat="1" ht="2.25" customHeight="1">
      <c r="A11" s="123"/>
      <c r="C11" s="125"/>
      <c r="F11" s="106"/>
      <c r="G11" s="106"/>
      <c r="H11" s="106"/>
      <c r="I11" s="106"/>
      <c r="J11" s="106"/>
      <c r="K11" s="106"/>
      <c r="R11" s="132"/>
      <c r="U11" s="106"/>
    </row>
    <row r="12" spans="1:21" ht="16.899999999999999" customHeight="1">
      <c r="A12" s="126"/>
      <c r="C12" s="22" t="s">
        <v>319</v>
      </c>
      <c r="D12" s="107"/>
      <c r="E12" s="107"/>
      <c r="F12" s="107"/>
      <c r="G12" s="107"/>
      <c r="H12" s="107"/>
      <c r="I12" s="107"/>
      <c r="J12" s="107"/>
      <c r="K12" s="107"/>
      <c r="L12" s="128"/>
      <c r="M12" s="128"/>
      <c r="N12" s="128"/>
      <c r="O12" s="128"/>
      <c r="P12" s="128"/>
      <c r="Q12" s="128"/>
      <c r="R12" s="128"/>
      <c r="S12" s="128"/>
      <c r="T12" s="128"/>
    </row>
    <row r="13" spans="1:21" ht="16.899999999999999" customHeight="1">
      <c r="A13" s="197"/>
      <c r="C13" s="120"/>
      <c r="D13" s="107"/>
      <c r="E13" s="107"/>
      <c r="F13" s="107"/>
      <c r="G13" s="107"/>
      <c r="H13" s="107"/>
      <c r="I13" s="107"/>
      <c r="J13" s="107"/>
      <c r="K13" s="107"/>
      <c r="L13" s="128"/>
      <c r="M13" s="128"/>
      <c r="N13" s="128"/>
      <c r="O13" s="128"/>
      <c r="P13" s="128"/>
      <c r="Q13" s="128"/>
      <c r="R13" s="158"/>
      <c r="S13" s="128"/>
      <c r="T13" s="128"/>
      <c r="U13" s="785"/>
    </row>
    <row r="14" spans="1:21" ht="24" customHeight="1">
      <c r="A14" s="197"/>
      <c r="C14" s="129" t="s">
        <v>82</v>
      </c>
      <c r="D14" s="37" t="s">
        <v>83</v>
      </c>
      <c r="E14" s="37"/>
      <c r="F14" s="37" t="s">
        <v>84</v>
      </c>
      <c r="G14" s="37"/>
      <c r="H14" s="37" t="s">
        <v>85</v>
      </c>
      <c r="I14" s="37"/>
      <c r="J14" s="37" t="s">
        <v>86</v>
      </c>
      <c r="K14" s="37"/>
      <c r="L14" s="37" t="s">
        <v>87</v>
      </c>
      <c r="M14" s="37"/>
      <c r="N14" s="37" t="s">
        <v>88</v>
      </c>
      <c r="O14" s="37"/>
      <c r="P14" s="453" t="s">
        <v>89</v>
      </c>
      <c r="Q14" s="37"/>
      <c r="R14" s="453" t="s">
        <v>90</v>
      </c>
      <c r="S14" s="130"/>
      <c r="T14" s="132"/>
      <c r="U14" s="132"/>
    </row>
    <row r="15" spans="1:21" ht="28.5" customHeight="1">
      <c r="A15" s="232"/>
      <c r="B15" s="498"/>
      <c r="C15" s="608" t="s">
        <v>130</v>
      </c>
      <c r="D15" s="1371">
        <v>15581.047</v>
      </c>
      <c r="E15" s="1371"/>
      <c r="F15" s="1371">
        <v>12787.544</v>
      </c>
      <c r="G15" s="1371"/>
      <c r="H15" s="1371">
        <v>25785.530999999999</v>
      </c>
      <c r="I15" s="1371"/>
      <c r="J15" s="1371">
        <v>16588.163</v>
      </c>
      <c r="K15" s="1371"/>
      <c r="L15" s="1371">
        <v>3333.7860000000001</v>
      </c>
      <c r="M15" s="1371"/>
      <c r="N15" s="1371">
        <v>393.71100000000001</v>
      </c>
      <c r="O15" s="1371"/>
      <c r="P15" s="1371">
        <v>363.45100000000002</v>
      </c>
      <c r="Q15" s="1370"/>
      <c r="R15" s="1369">
        <f>SUM(D15:Q15)</f>
        <v>74833.232999999993</v>
      </c>
      <c r="S15" s="932"/>
      <c r="T15" s="106"/>
      <c r="U15" s="106"/>
    </row>
    <row r="16" spans="1:21" ht="28.5" customHeight="1" thickBot="1">
      <c r="A16" s="197"/>
      <c r="C16" s="609" t="s">
        <v>12</v>
      </c>
      <c r="D16" s="811">
        <f>D15/$R$15</f>
        <v>0.20821026134204307</v>
      </c>
      <c r="E16" s="812"/>
      <c r="F16" s="811">
        <f>F15/$R$15</f>
        <v>0.17088054982202897</v>
      </c>
      <c r="G16" s="812"/>
      <c r="H16" s="811">
        <f>H15/$R$15</f>
        <v>0.3445732593164858</v>
      </c>
      <c r="I16" s="812"/>
      <c r="J16" s="811">
        <f>J15/$R$15</f>
        <v>0.22166839965340002</v>
      </c>
      <c r="K16" s="812"/>
      <c r="L16" s="811">
        <f>L15/$R$15</f>
        <v>4.4549538571987131E-2</v>
      </c>
      <c r="M16" s="812"/>
      <c r="N16" s="811">
        <f>N15/$R$15</f>
        <v>5.2611785461681186E-3</v>
      </c>
      <c r="O16" s="812"/>
      <c r="P16" s="811">
        <f>P15/$R$15</f>
        <v>4.856812747887026E-3</v>
      </c>
      <c r="Q16" s="812"/>
      <c r="R16" s="813">
        <f>D16+F16+H16+J16+L16+N16+P16</f>
        <v>1.0000000000000002</v>
      </c>
      <c r="S16" s="233"/>
      <c r="T16" s="113"/>
      <c r="U16" s="114"/>
    </row>
    <row r="17" spans="1:21" ht="7.5" customHeight="1">
      <c r="A17" s="197"/>
      <c r="C17" s="139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28"/>
      <c r="S17" s="107"/>
      <c r="T17" s="121"/>
      <c r="U17" s="121"/>
    </row>
    <row r="18" spans="1:21" ht="12.75" customHeight="1">
      <c r="A18" s="197"/>
      <c r="C18" s="454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28"/>
      <c r="S18" s="107"/>
      <c r="T18" s="121"/>
      <c r="U18" s="121"/>
    </row>
    <row r="19" spans="1:21" ht="12.75" customHeight="1">
      <c r="A19" s="197"/>
      <c r="C19" s="454"/>
      <c r="D19" s="107"/>
      <c r="E19" s="107"/>
      <c r="F19" s="107"/>
      <c r="G19" s="107"/>
      <c r="H19" s="107"/>
      <c r="I19" s="107"/>
      <c r="J19" s="1368"/>
      <c r="K19" s="107"/>
      <c r="L19" s="107"/>
      <c r="M19" s="107"/>
      <c r="N19" s="107"/>
      <c r="O19" s="107"/>
      <c r="P19" s="107"/>
      <c r="Q19" s="107"/>
      <c r="R19" s="128"/>
      <c r="S19" s="107"/>
      <c r="T19" s="121"/>
      <c r="U19" s="121"/>
    </row>
    <row r="20" spans="1:21" ht="10.5" customHeight="1">
      <c r="A20" s="197"/>
      <c r="C20" s="139"/>
      <c r="D20" s="192"/>
      <c r="E20" s="192"/>
      <c r="F20" s="192"/>
      <c r="G20" s="192"/>
      <c r="H20" s="192"/>
      <c r="I20" s="192"/>
      <c r="J20" s="192"/>
      <c r="K20" s="192"/>
      <c r="L20" s="192"/>
      <c r="M20" s="192"/>
      <c r="N20" s="192"/>
      <c r="O20" s="192"/>
      <c r="P20" s="192"/>
      <c r="Q20" s="234"/>
      <c r="R20" s="235"/>
      <c r="S20" s="107"/>
      <c r="T20" s="121"/>
      <c r="U20" s="121"/>
    </row>
    <row r="21" spans="1:21" ht="10.5" customHeight="1">
      <c r="A21" s="197"/>
      <c r="C21" s="139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28"/>
      <c r="S21" s="107"/>
      <c r="T21" s="121"/>
      <c r="U21" s="121"/>
    </row>
    <row r="22" spans="1:21" ht="16.899999999999999" customHeight="1">
      <c r="A22" s="197"/>
      <c r="C22" s="22" t="s">
        <v>320</v>
      </c>
      <c r="D22" s="107"/>
      <c r="E22" s="107"/>
      <c r="F22" s="236"/>
      <c r="G22" s="107"/>
      <c r="H22" s="107"/>
      <c r="I22" s="107"/>
      <c r="J22" s="107"/>
      <c r="K22" s="107"/>
      <c r="L22" s="107"/>
      <c r="M22" s="107"/>
      <c r="N22" s="107"/>
      <c r="O22" s="107"/>
      <c r="P22" s="107"/>
      <c r="Q22" s="107"/>
      <c r="R22" s="128"/>
      <c r="S22" s="107"/>
      <c r="T22" s="107"/>
      <c r="U22" s="121"/>
    </row>
    <row r="23" spans="1:21" ht="12.75" customHeight="1">
      <c r="A23" s="197"/>
      <c r="C23" s="120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58"/>
      <c r="S23" s="107"/>
      <c r="T23" s="106"/>
      <c r="U23" s="106"/>
    </row>
    <row r="24" spans="1:21" ht="24" customHeight="1">
      <c r="A24" s="197"/>
      <c r="C24" s="129" t="s">
        <v>82</v>
      </c>
      <c r="D24" s="1390" t="s">
        <v>564</v>
      </c>
      <c r="E24" s="1390"/>
      <c r="F24" s="1390" t="s">
        <v>565</v>
      </c>
      <c r="G24" s="1390"/>
      <c r="H24" s="1390" t="s">
        <v>566</v>
      </c>
      <c r="I24" s="1390"/>
      <c r="J24" s="1390" t="s">
        <v>567</v>
      </c>
      <c r="K24" s="1390"/>
      <c r="L24" s="1390" t="s">
        <v>568</v>
      </c>
      <c r="M24" s="1390"/>
      <c r="N24" s="1390" t="s">
        <v>569</v>
      </c>
      <c r="O24" s="1390"/>
      <c r="P24" s="1391" t="s">
        <v>89</v>
      </c>
      <c r="Q24" s="1390"/>
      <c r="R24" s="1391" t="s">
        <v>90</v>
      </c>
      <c r="S24" s="130"/>
      <c r="T24" s="132"/>
      <c r="U24" s="140"/>
    </row>
    <row r="25" spans="1:21" ht="28.5" customHeight="1">
      <c r="A25" s="232"/>
      <c r="B25" s="498"/>
      <c r="C25" s="608" t="s">
        <v>130</v>
      </c>
      <c r="D25" s="1371">
        <v>7600.4610000000002</v>
      </c>
      <c r="E25" s="1371"/>
      <c r="F25" s="1371">
        <v>9084.723</v>
      </c>
      <c r="G25" s="1371"/>
      <c r="H25" s="1371">
        <v>17557.441999999999</v>
      </c>
      <c r="I25" s="1371"/>
      <c r="J25" s="1371">
        <v>20681.330000000002</v>
      </c>
      <c r="K25" s="1371"/>
      <c r="L25" s="1371">
        <v>16763.879000000001</v>
      </c>
      <c r="M25" s="1371"/>
      <c r="N25" s="1371">
        <v>36003.177000000003</v>
      </c>
      <c r="O25" s="1371"/>
      <c r="P25" s="1371">
        <v>333.66</v>
      </c>
      <c r="Q25" s="1367"/>
      <c r="R25" s="1369">
        <f>SUM(D25:Q25)</f>
        <v>108024.67200000002</v>
      </c>
      <c r="S25" s="933"/>
      <c r="T25" s="106"/>
      <c r="U25" s="106"/>
    </row>
    <row r="26" spans="1:21" ht="28.5" customHeight="1" thickBot="1">
      <c r="A26" s="197"/>
      <c r="C26" s="609" t="s">
        <v>13</v>
      </c>
      <c r="D26" s="811">
        <f>D25/$R$25</f>
        <v>7.0358565865397849E-2</v>
      </c>
      <c r="E26" s="814"/>
      <c r="F26" s="811">
        <f>F25/$R$25</f>
        <v>8.4098593699039409E-2</v>
      </c>
      <c r="G26" s="814"/>
      <c r="H26" s="811">
        <f>H25/$R$25</f>
        <v>0.16253177792569456</v>
      </c>
      <c r="I26" s="814"/>
      <c r="J26" s="811">
        <f>J25/$R$25</f>
        <v>0.19145006059356512</v>
      </c>
      <c r="K26" s="814"/>
      <c r="L26" s="811">
        <f>L25/$R$25</f>
        <v>0.15518565055212569</v>
      </c>
      <c r="M26" s="814"/>
      <c r="N26" s="811">
        <f>N25/$R$25</f>
        <v>0.33328661252496095</v>
      </c>
      <c r="O26" s="814"/>
      <c r="P26" s="811">
        <f>P25/$R$25</f>
        <v>3.0887388392162852E-3</v>
      </c>
      <c r="Q26" s="814"/>
      <c r="R26" s="813">
        <f>D26+F26+H26+J26+L26+N26+P26</f>
        <v>0.99999999999999978</v>
      </c>
      <c r="S26" s="233"/>
      <c r="T26" s="202"/>
      <c r="U26" s="135"/>
    </row>
    <row r="27" spans="1:21" ht="5.25" customHeight="1">
      <c r="A27" s="197"/>
      <c r="C27" s="397"/>
      <c r="D27" s="145"/>
      <c r="E27" s="145"/>
      <c r="F27" s="145"/>
      <c r="G27" s="145"/>
      <c r="H27" s="145"/>
      <c r="I27" s="145"/>
      <c r="J27" s="145"/>
      <c r="K27" s="145"/>
      <c r="L27" s="145"/>
      <c r="M27" s="145"/>
      <c r="N27" s="145"/>
      <c r="O27" s="145"/>
      <c r="P27" s="145"/>
      <c r="Q27" s="145"/>
      <c r="R27" s="237"/>
      <c r="S27" s="145"/>
      <c r="T27" s="146"/>
      <c r="U27" s="146"/>
    </row>
    <row r="28" spans="1:21" ht="12.75" customHeight="1">
      <c r="A28" s="197"/>
      <c r="C28" s="454"/>
      <c r="D28" s="107"/>
      <c r="E28" s="107"/>
      <c r="F28" s="107"/>
      <c r="G28" s="107"/>
      <c r="H28" s="107"/>
      <c r="I28" s="107"/>
      <c r="J28" s="107"/>
      <c r="K28" s="107"/>
      <c r="L28" s="107"/>
      <c r="M28" s="107"/>
      <c r="N28" s="107"/>
      <c r="O28" s="107"/>
      <c r="P28" s="107"/>
      <c r="Q28" s="107"/>
      <c r="R28" s="128"/>
      <c r="S28" s="145"/>
      <c r="T28" s="146"/>
      <c r="U28" s="146"/>
    </row>
    <row r="29" spans="1:21" ht="12.75" customHeight="1">
      <c r="A29" s="197"/>
      <c r="C29" s="454"/>
      <c r="D29" s="145"/>
      <c r="E29" s="145"/>
      <c r="F29" s="145"/>
      <c r="G29" s="145"/>
      <c r="H29" s="145"/>
      <c r="I29" s="145"/>
      <c r="J29" s="145"/>
      <c r="K29" s="145"/>
      <c r="L29" s="145"/>
      <c r="M29" s="145"/>
      <c r="N29" s="145"/>
      <c r="O29" s="145"/>
      <c r="P29" s="145"/>
      <c r="Q29" s="145"/>
      <c r="R29" s="237"/>
      <c r="S29" s="145"/>
      <c r="T29" s="146"/>
      <c r="U29" s="146"/>
    </row>
    <row r="30" spans="1:21" ht="10.5" customHeight="1">
      <c r="A30" s="197"/>
      <c r="C30" s="406"/>
      <c r="D30" s="145"/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237"/>
      <c r="S30" s="145"/>
      <c r="T30" s="146"/>
      <c r="U30" s="146"/>
    </row>
    <row r="31" spans="1:21" ht="10.5" customHeight="1">
      <c r="A31" s="197"/>
      <c r="B31" s="147"/>
      <c r="C31" s="397"/>
      <c r="D31" s="192"/>
      <c r="E31" s="192"/>
      <c r="F31" s="192"/>
      <c r="G31" s="192"/>
      <c r="H31" s="192"/>
      <c r="I31" s="192"/>
      <c r="J31" s="192"/>
      <c r="K31" s="192"/>
      <c r="L31" s="192"/>
      <c r="M31" s="192"/>
      <c r="N31" s="192"/>
      <c r="O31" s="192"/>
      <c r="P31" s="192"/>
      <c r="Q31" s="192"/>
      <c r="R31" s="235"/>
      <c r="S31" s="145"/>
      <c r="T31" s="145"/>
      <c r="U31" s="145"/>
    </row>
    <row r="32" spans="1:21" ht="16.5" customHeight="1">
      <c r="A32" s="197"/>
      <c r="B32" s="147"/>
      <c r="C32" s="22" t="s">
        <v>321</v>
      </c>
      <c r="D32" s="107"/>
      <c r="E32" s="107"/>
      <c r="F32" s="236"/>
      <c r="G32" s="107"/>
      <c r="H32" s="107"/>
      <c r="I32" s="107"/>
      <c r="J32" s="107"/>
      <c r="K32" s="107"/>
      <c r="L32" s="107"/>
      <c r="M32" s="107"/>
      <c r="N32" s="107"/>
      <c r="O32" s="107"/>
      <c r="P32" s="107"/>
      <c r="Q32" s="107"/>
      <c r="R32" s="128"/>
      <c r="S32" s="107"/>
      <c r="T32" s="10"/>
      <c r="U32" s="10"/>
    </row>
    <row r="33" spans="1:19" ht="12.75" customHeight="1">
      <c r="A33" s="197"/>
      <c r="C33" s="120"/>
      <c r="D33" s="107"/>
      <c r="E33" s="107"/>
      <c r="F33" s="107"/>
      <c r="G33" s="107"/>
      <c r="H33" s="107"/>
      <c r="I33" s="107"/>
      <c r="J33" s="107"/>
      <c r="K33" s="107"/>
      <c r="L33" s="107"/>
      <c r="M33" s="107"/>
      <c r="N33" s="107"/>
      <c r="O33" s="107"/>
      <c r="P33" s="107"/>
      <c r="Q33" s="107"/>
      <c r="R33" s="158"/>
      <c r="S33" s="107"/>
    </row>
    <row r="34" spans="1:19" ht="24" customHeight="1">
      <c r="A34" s="197"/>
      <c r="C34" s="129" t="s">
        <v>82</v>
      </c>
      <c r="D34" s="37" t="s">
        <v>83</v>
      </c>
      <c r="E34" s="37"/>
      <c r="F34" s="37" t="s">
        <v>84</v>
      </c>
      <c r="G34" s="37"/>
      <c r="H34" s="37" t="s">
        <v>85</v>
      </c>
      <c r="I34" s="37"/>
      <c r="J34" s="37" t="s">
        <v>86</v>
      </c>
      <c r="K34" s="37"/>
      <c r="L34" s="37" t="s">
        <v>87</v>
      </c>
      <c r="M34" s="37"/>
      <c r="N34" s="37" t="s">
        <v>88</v>
      </c>
      <c r="O34" s="37"/>
      <c r="P34" s="453" t="s">
        <v>89</v>
      </c>
      <c r="Q34" s="37"/>
      <c r="R34" s="453" t="s">
        <v>90</v>
      </c>
      <c r="S34" s="130"/>
    </row>
    <row r="35" spans="1:19" ht="28.5" customHeight="1">
      <c r="A35" s="232"/>
      <c r="B35" s="498"/>
      <c r="C35" s="608" t="s">
        <v>130</v>
      </c>
      <c r="D35" s="1369">
        <v>2999.3589999999999</v>
      </c>
      <c r="E35" s="1369"/>
      <c r="F35" s="1369">
        <v>4145.3440000000001</v>
      </c>
      <c r="G35" s="1369"/>
      <c r="H35" s="1369">
        <v>7600.9110000000001</v>
      </c>
      <c r="I35" s="1369"/>
      <c r="J35" s="1369">
        <v>18195.339</v>
      </c>
      <c r="K35" s="1369"/>
      <c r="L35" s="1369">
        <v>15583.72</v>
      </c>
      <c r="M35" s="1369"/>
      <c r="N35" s="1369">
        <v>35514.531999999999</v>
      </c>
      <c r="O35" s="1369"/>
      <c r="P35" s="1369">
        <v>209.26499999999999</v>
      </c>
      <c r="Q35" s="1366"/>
      <c r="R35" s="1369">
        <f>SUM(D35:Q35)</f>
        <v>84248.47</v>
      </c>
      <c r="S35" s="932"/>
    </row>
    <row r="36" spans="1:19" ht="28.5" customHeight="1" thickBot="1">
      <c r="A36" s="126"/>
      <c r="C36" s="609" t="s">
        <v>13</v>
      </c>
      <c r="D36" s="811">
        <f>D35/$R$35</f>
        <v>3.5601346825645613E-2</v>
      </c>
      <c r="E36" s="814"/>
      <c r="F36" s="811">
        <f>F35/$R$35</f>
        <v>4.9203789694934517E-2</v>
      </c>
      <c r="G36" s="814"/>
      <c r="H36" s="811">
        <f>H35/$R$35</f>
        <v>9.0220166609553856E-2</v>
      </c>
      <c r="I36" s="814"/>
      <c r="J36" s="811">
        <f>J35/$R$35</f>
        <v>0.21597233753918615</v>
      </c>
      <c r="K36" s="814"/>
      <c r="L36" s="811">
        <f>L35/$R$35</f>
        <v>0.18497332948598352</v>
      </c>
      <c r="M36" s="814"/>
      <c r="N36" s="811">
        <f>N35/$R$35</f>
        <v>0.42154512716966847</v>
      </c>
      <c r="O36" s="814"/>
      <c r="P36" s="811">
        <f>P35/$R$35</f>
        <v>2.4839026750278076E-3</v>
      </c>
      <c r="Q36" s="814"/>
      <c r="R36" s="813">
        <f>D36+F36+H36+J36+L36+N36+P36</f>
        <v>1</v>
      </c>
      <c r="S36" s="233"/>
    </row>
    <row r="37" spans="1:19" ht="17.25" customHeight="1">
      <c r="A37" s="126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238"/>
      <c r="S37" s="198"/>
    </row>
    <row r="38" spans="1:19" ht="18" customHeight="1">
      <c r="A38" s="126"/>
      <c r="C38" s="774" t="s">
        <v>526</v>
      </c>
      <c r="D38" s="107"/>
      <c r="E38" s="107"/>
      <c r="F38" s="107"/>
      <c r="G38" s="107"/>
      <c r="H38" s="107"/>
      <c r="I38" s="107"/>
      <c r="J38" s="107"/>
      <c r="K38" s="107"/>
      <c r="L38" s="107"/>
      <c r="M38" s="107"/>
      <c r="N38" s="107"/>
      <c r="O38" s="107"/>
      <c r="P38" s="107"/>
      <c r="Q38" s="107"/>
      <c r="R38" s="128"/>
    </row>
    <row r="39" spans="1:19" ht="18" customHeight="1">
      <c r="A39" s="126"/>
      <c r="C39" s="774" t="s">
        <v>91</v>
      </c>
    </row>
    <row r="40" spans="1:19" ht="18" customHeight="1"/>
    <row r="41" spans="1:19" ht="18" customHeight="1"/>
    <row r="42" spans="1:19" ht="18" customHeight="1"/>
    <row r="43" spans="1:19" ht="18" customHeight="1"/>
    <row r="44" spans="1:19" ht="18" customHeight="1"/>
    <row r="45" spans="1:19" ht="18" customHeight="1"/>
    <row r="46" spans="1:19" ht="18" customHeight="1"/>
    <row r="47" spans="1:19" ht="18" customHeight="1"/>
    <row r="48" spans="1:19" ht="18" customHeight="1"/>
    <row r="49" spans="2:21" ht="18" customHeight="1"/>
    <row r="50" spans="2:21" ht="18" customHeight="1"/>
    <row r="51" spans="2:21" ht="18" customHeight="1"/>
    <row r="52" spans="2:21" ht="18" customHeight="1"/>
    <row r="53" spans="2:21" ht="18" customHeight="1"/>
    <row r="54" spans="2:21" ht="18" customHeight="1"/>
    <row r="55" spans="2:21" ht="18" customHeight="1"/>
    <row r="56" spans="2:21" ht="18" customHeight="1"/>
    <row r="57" spans="2:21" ht="18" customHeight="1"/>
    <row r="58" spans="2:21" ht="18" customHeight="1"/>
    <row r="59" spans="2:21" ht="18" customHeight="1"/>
    <row r="60" spans="2:21" s="147" customFormat="1" ht="18" customHeight="1">
      <c r="B60" s="127"/>
      <c r="C60" s="148"/>
      <c r="D60" s="127"/>
      <c r="E60" s="127"/>
      <c r="F60" s="127"/>
      <c r="G60" s="127"/>
      <c r="H60" s="127"/>
      <c r="I60" s="127"/>
      <c r="J60" s="127"/>
      <c r="K60" s="127"/>
      <c r="L60" s="127"/>
      <c r="M60" s="127"/>
      <c r="N60" s="127"/>
      <c r="O60" s="127"/>
      <c r="P60" s="127"/>
      <c r="Q60" s="127"/>
      <c r="R60" s="239"/>
      <c r="S60" s="127"/>
      <c r="T60" s="127"/>
      <c r="U60" s="127"/>
    </row>
    <row r="61" spans="2:21" ht="18" customHeight="1"/>
    <row r="62" spans="2:21" ht="18" customHeight="1"/>
    <row r="63" spans="2:21" ht="18" customHeight="1"/>
    <row r="64" spans="2:21" ht="18" customHeight="1"/>
    <row r="65" spans="2:21" ht="18" customHeight="1"/>
    <row r="66" spans="2:21" s="147" customFormat="1" ht="18" customHeight="1">
      <c r="B66" s="127"/>
      <c r="C66" s="148"/>
      <c r="D66" s="127"/>
      <c r="E66" s="127"/>
      <c r="F66" s="127"/>
      <c r="G66" s="127"/>
      <c r="H66" s="127"/>
      <c r="I66" s="127"/>
      <c r="J66" s="127"/>
      <c r="K66" s="127"/>
      <c r="L66" s="127"/>
      <c r="M66" s="127"/>
      <c r="N66" s="127"/>
      <c r="O66" s="127"/>
      <c r="P66" s="127"/>
      <c r="Q66" s="127"/>
      <c r="R66" s="239"/>
      <c r="S66" s="127"/>
      <c r="T66" s="127"/>
      <c r="U66" s="127"/>
    </row>
    <row r="67" spans="2:21" s="147" customFormat="1" ht="18" customHeight="1">
      <c r="B67" s="127"/>
      <c r="C67" s="148"/>
      <c r="D67" s="127"/>
      <c r="E67" s="127"/>
      <c r="F67" s="127"/>
      <c r="G67" s="127"/>
      <c r="H67" s="127"/>
      <c r="I67" s="127"/>
      <c r="J67" s="127"/>
      <c r="K67" s="127"/>
      <c r="L67" s="127"/>
      <c r="M67" s="127"/>
      <c r="N67" s="127"/>
      <c r="O67" s="127"/>
      <c r="P67" s="127"/>
      <c r="Q67" s="127"/>
      <c r="R67" s="239"/>
      <c r="S67" s="127"/>
      <c r="T67" s="127"/>
      <c r="U67" s="127"/>
    </row>
    <row r="68" spans="2:21" ht="18" customHeight="1"/>
    <row r="69" spans="2:21" ht="18" customHeight="1"/>
    <row r="70" spans="2:21" ht="18" customHeight="1"/>
    <row r="71" spans="2:21" ht="18" customHeight="1"/>
    <row r="72" spans="2:21" ht="18" customHeight="1"/>
    <row r="73" spans="2:21" ht="18" customHeight="1"/>
    <row r="74" spans="2:21" ht="18" customHeight="1"/>
    <row r="75" spans="2:21" ht="18" customHeight="1"/>
    <row r="76" spans="2:21" ht="18" customHeight="1"/>
    <row r="77" spans="2:21" ht="18" customHeight="1"/>
    <row r="78" spans="2:21" ht="18" customHeight="1"/>
    <row r="79" spans="2:21" ht="18" customHeight="1"/>
    <row r="80" spans="2:21" ht="18" customHeight="1"/>
    <row r="81" spans="2:21" ht="18" customHeight="1"/>
    <row r="82" spans="2:21" ht="18" customHeight="1"/>
    <row r="83" spans="2:21" s="147" customFormat="1" ht="17.100000000000001" customHeight="1">
      <c r="B83" s="127"/>
      <c r="C83" s="148"/>
      <c r="D83" s="127"/>
      <c r="E83" s="127"/>
      <c r="F83" s="127"/>
      <c r="G83" s="127"/>
      <c r="H83" s="127"/>
      <c r="I83" s="127"/>
      <c r="J83" s="127"/>
      <c r="K83" s="127"/>
      <c r="L83" s="127"/>
      <c r="M83" s="127"/>
      <c r="N83" s="127"/>
      <c r="O83" s="127"/>
      <c r="P83" s="127"/>
      <c r="Q83" s="127"/>
      <c r="R83" s="239"/>
      <c r="S83" s="127"/>
      <c r="T83" s="127"/>
      <c r="U83" s="127"/>
    </row>
    <row r="84" spans="2:21" ht="17.100000000000001" customHeight="1"/>
    <row r="85" spans="2:21" ht="17.100000000000001" customHeight="1"/>
    <row r="86" spans="2:21" ht="17.100000000000001" customHeight="1"/>
    <row r="87" spans="2:21" ht="17.100000000000001" customHeight="1"/>
    <row r="88" spans="2:21" s="147" customFormat="1" ht="17.100000000000001" customHeight="1">
      <c r="B88" s="127"/>
      <c r="C88" s="148"/>
      <c r="D88" s="127"/>
      <c r="E88" s="127"/>
      <c r="F88" s="127"/>
      <c r="G88" s="127"/>
      <c r="H88" s="127"/>
      <c r="I88" s="127"/>
      <c r="J88" s="127"/>
      <c r="K88" s="127"/>
      <c r="L88" s="127"/>
      <c r="M88" s="127"/>
      <c r="N88" s="127"/>
      <c r="O88" s="127"/>
      <c r="P88" s="127"/>
      <c r="Q88" s="127"/>
      <c r="R88" s="239"/>
      <c r="S88" s="127"/>
      <c r="T88" s="127"/>
      <c r="U88" s="127"/>
    </row>
    <row r="89" spans="2:21" s="147" customFormat="1" ht="17.100000000000001" customHeight="1">
      <c r="B89" s="127"/>
      <c r="C89" s="148"/>
      <c r="D89" s="127"/>
      <c r="E89" s="127"/>
      <c r="F89" s="127"/>
      <c r="G89" s="127"/>
      <c r="H89" s="127"/>
      <c r="I89" s="127"/>
      <c r="J89" s="127"/>
      <c r="K89" s="127"/>
      <c r="L89" s="127"/>
      <c r="M89" s="127"/>
      <c r="N89" s="127"/>
      <c r="O89" s="127"/>
      <c r="P89" s="127"/>
      <c r="Q89" s="127"/>
      <c r="R89" s="239"/>
      <c r="S89" s="127"/>
      <c r="T89" s="127"/>
      <c r="U89" s="127"/>
    </row>
  </sheetData>
  <mergeCells count="1">
    <mergeCell ref="C1:T1"/>
  </mergeCells>
  <phoneticPr fontId="7" type="noConversion"/>
  <hyperlinks>
    <hyperlink ref="C2:J2" location="ToC!A1" display="Loan Breakdown"/>
    <hyperlink ref="F2:L2" location="ToC!A1" display="Loan Breakdown"/>
  </hyperlinks>
  <pageMargins left="0.43307086614173229" right="0.23622047244094491" top="0.62992125984251968" bottom="0.35433070866141736" header="0.15748031496062992" footer="0.15748031496062992"/>
  <pageSetup paperSize="9" scale="85" orientation="landscape" useFirstPageNumber="1" r:id="rId1"/>
  <headerFooter>
    <oddHeader>&amp;R&amp;"Trebuchet MS,보통"&amp;12
www.wooribank.com</oddHeader>
    <oddFooter>&amp;R&amp;"Trebuchet MS,보통"Page 10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5"/>
  <sheetViews>
    <sheetView showGridLines="0" view="pageBreakPreview" zoomScale="90" zoomScaleNormal="85" zoomScaleSheetLayoutView="90" workbookViewId="0">
      <selection activeCell="A3" sqref="A3"/>
    </sheetView>
  </sheetViews>
  <sheetFormatPr defaultRowHeight="15"/>
  <cols>
    <col min="1" max="1" width="18.7109375" style="67" customWidth="1"/>
    <col min="2" max="2" width="3.85546875" style="67" customWidth="1"/>
    <col min="3" max="3" width="10" style="67" customWidth="1"/>
    <col min="4" max="4" width="18.42578125" style="67" customWidth="1"/>
    <col min="5" max="11" width="19.5703125" style="67" customWidth="1"/>
    <col min="12" max="13" width="1.28515625" style="67" customWidth="1"/>
    <col min="14" max="26" width="8.140625" style="67" customWidth="1"/>
    <col min="27" max="16384" width="9.140625" style="67"/>
  </cols>
  <sheetData>
    <row r="1" spans="1:24" ht="30" customHeight="1">
      <c r="A1" s="690"/>
      <c r="B1" s="149"/>
      <c r="C1" s="294" t="s">
        <v>345</v>
      </c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149"/>
    </row>
    <row r="2" spans="1:24">
      <c r="A2" s="150"/>
    </row>
    <row r="3" spans="1:24" ht="15.75">
      <c r="A3" s="150"/>
      <c r="C3" s="732"/>
      <c r="D3" s="733"/>
      <c r="E3" s="733"/>
      <c r="F3" s="733"/>
      <c r="G3" s="733"/>
      <c r="H3" s="733"/>
      <c r="I3" s="733"/>
      <c r="J3" s="733"/>
      <c r="K3" s="733"/>
      <c r="L3" s="733"/>
      <c r="M3" s="733"/>
      <c r="N3" s="733"/>
      <c r="O3" s="733"/>
      <c r="P3" s="733"/>
      <c r="Q3" s="733"/>
      <c r="R3" s="733"/>
      <c r="S3" s="733"/>
      <c r="T3" s="733"/>
      <c r="U3" s="733"/>
      <c r="V3" s="733"/>
      <c r="W3" s="733"/>
    </row>
    <row r="4" spans="1:24" ht="17.25">
      <c r="A4" s="150"/>
      <c r="C4" s="737" t="s">
        <v>346</v>
      </c>
      <c r="D4" s="738"/>
      <c r="E4" s="1597"/>
      <c r="F4" s="1597"/>
      <c r="G4" s="1597"/>
      <c r="H4" s="1597"/>
      <c r="I4" s="1597"/>
      <c r="J4" s="1597"/>
      <c r="K4" s="1597"/>
      <c r="L4" s="1597"/>
      <c r="M4" s="1597"/>
      <c r="N4" s="1597"/>
      <c r="O4" s="1597"/>
      <c r="P4" s="1597"/>
      <c r="Q4" s="1597"/>
      <c r="R4" s="1597"/>
      <c r="S4" s="1597"/>
      <c r="T4" s="1597"/>
      <c r="U4" s="1597"/>
      <c r="V4" s="1597"/>
      <c r="W4" s="1597"/>
    </row>
    <row r="5" spans="1:24">
      <c r="A5" s="155"/>
      <c r="B5" s="93"/>
      <c r="C5" s="456"/>
      <c r="D5" s="734"/>
      <c r="E5" s="734"/>
      <c r="F5" s="734"/>
      <c r="G5" s="734"/>
      <c r="H5" s="734"/>
      <c r="I5" s="734"/>
      <c r="J5" s="734"/>
      <c r="K5" s="734"/>
      <c r="L5" s="734"/>
      <c r="M5" s="734"/>
      <c r="N5" s="734"/>
      <c r="O5" s="734"/>
      <c r="P5" s="734"/>
      <c r="Q5" s="734"/>
      <c r="R5" s="734"/>
      <c r="S5" s="734"/>
      <c r="T5" s="734"/>
      <c r="U5" s="734"/>
      <c r="V5" s="734"/>
      <c r="W5" s="734"/>
    </row>
    <row r="6" spans="1:24" ht="18.75" customHeight="1">
      <c r="A6" s="155"/>
      <c r="B6" s="93"/>
      <c r="C6" s="129"/>
      <c r="D6" s="129" t="s">
        <v>347</v>
      </c>
      <c r="E6" s="1075" t="s">
        <v>528</v>
      </c>
      <c r="F6" s="1075" t="s">
        <v>417</v>
      </c>
      <c r="G6" s="1075" t="s">
        <v>527</v>
      </c>
      <c r="H6" s="1075" t="s">
        <v>413</v>
      </c>
      <c r="I6" s="1075" t="s">
        <v>416</v>
      </c>
      <c r="J6" s="1075" t="s">
        <v>410</v>
      </c>
      <c r="K6" s="1075" t="s">
        <v>415</v>
      </c>
      <c r="L6" s="130"/>
      <c r="M6" s="726"/>
      <c r="N6" s="727"/>
      <c r="O6" s="726"/>
      <c r="P6" s="726"/>
      <c r="Q6" s="727"/>
      <c r="R6" s="726"/>
      <c r="S6" s="726"/>
      <c r="T6" s="727"/>
      <c r="U6" s="726"/>
      <c r="V6" s="726"/>
      <c r="W6" s="727"/>
    </row>
    <row r="7" spans="1:24" ht="18.75" customHeight="1" thickBot="1">
      <c r="A7" s="155"/>
      <c r="B7" s="93"/>
      <c r="C7" s="1596" t="s">
        <v>348</v>
      </c>
      <c r="D7" s="721" t="s">
        <v>349</v>
      </c>
      <c r="E7" s="1093">
        <v>1.8499999999999999E-2</v>
      </c>
      <c r="F7" s="1094">
        <v>1.9099999999999999E-2</v>
      </c>
      <c r="G7" s="1094">
        <v>1.9199999999999998E-2</v>
      </c>
      <c r="H7" s="1093">
        <v>1.9400000000000001E-2</v>
      </c>
      <c r="I7" s="1093">
        <v>1.942E-2</v>
      </c>
      <c r="J7" s="1105">
        <v>1.9730000000000001E-2</v>
      </c>
      <c r="K7" s="1286">
        <v>1.9859999999999999E-2</v>
      </c>
      <c r="L7" s="722"/>
      <c r="M7" s="726"/>
      <c r="N7" s="727"/>
      <c r="O7" s="726"/>
      <c r="P7" s="726"/>
      <c r="Q7" s="727"/>
      <c r="R7" s="726"/>
      <c r="S7" s="726"/>
      <c r="T7" s="727"/>
      <c r="U7" s="726"/>
      <c r="V7" s="726"/>
      <c r="W7" s="727"/>
    </row>
    <row r="8" spans="1:24" ht="18.75" customHeight="1">
      <c r="A8" s="155"/>
      <c r="B8" s="93"/>
      <c r="C8" s="1594"/>
      <c r="D8" s="739" t="s">
        <v>363</v>
      </c>
      <c r="E8" s="1095">
        <v>4787.7</v>
      </c>
      <c r="F8" s="1096">
        <v>1219.4000000000001</v>
      </c>
      <c r="G8" s="1096">
        <v>2476.5</v>
      </c>
      <c r="H8" s="1095">
        <v>3791.2</v>
      </c>
      <c r="I8" s="1095">
        <v>5112.6000000000004</v>
      </c>
      <c r="J8" s="1106">
        <v>1334.2</v>
      </c>
      <c r="K8" s="1288">
        <v>2702.2</v>
      </c>
      <c r="L8" s="723"/>
      <c r="M8" s="726"/>
      <c r="N8" s="727"/>
      <c r="O8" s="726"/>
      <c r="P8" s="726"/>
      <c r="Q8" s="727"/>
      <c r="R8" s="726"/>
      <c r="S8" s="726"/>
      <c r="T8" s="727"/>
      <c r="U8" s="726"/>
      <c r="V8" s="726"/>
      <c r="W8" s="727"/>
    </row>
    <row r="9" spans="1:24" ht="18.75" customHeight="1" thickBot="1">
      <c r="A9" s="155"/>
      <c r="B9" s="93"/>
      <c r="C9" s="1595"/>
      <c r="D9" s="740" t="s">
        <v>364</v>
      </c>
      <c r="E9" s="1097">
        <v>258402.9</v>
      </c>
      <c r="F9" s="1098">
        <v>259310.4</v>
      </c>
      <c r="G9" s="1098">
        <v>260164.7</v>
      </c>
      <c r="H9" s="1097">
        <v>261088.8</v>
      </c>
      <c r="I9" s="1097">
        <v>263229.8</v>
      </c>
      <c r="J9" s="1107">
        <v>274293.7</v>
      </c>
      <c r="K9" s="1287">
        <v>274367.8</v>
      </c>
      <c r="L9" s="724"/>
      <c r="M9" s="726"/>
      <c r="N9" s="727"/>
      <c r="O9" s="726"/>
      <c r="P9" s="726"/>
      <c r="Q9" s="727"/>
      <c r="R9" s="726"/>
      <c r="S9" s="726"/>
      <c r="T9" s="727"/>
      <c r="U9" s="726"/>
      <c r="V9" s="726"/>
      <c r="W9" s="727"/>
    </row>
    <row r="10" spans="1:24" ht="18.75" customHeight="1" thickBot="1">
      <c r="A10" s="155"/>
      <c r="B10" s="93"/>
      <c r="C10" s="1593" t="s">
        <v>350</v>
      </c>
      <c r="D10" s="721" t="s">
        <v>349</v>
      </c>
      <c r="E10" s="1093">
        <v>1.41E-2</v>
      </c>
      <c r="F10" s="1094">
        <v>1.44E-2</v>
      </c>
      <c r="G10" s="1094">
        <v>1.44199237327974E-2</v>
      </c>
      <c r="H10" s="1093">
        <v>1.47E-2</v>
      </c>
      <c r="I10" s="1093">
        <v>1.465E-2</v>
      </c>
      <c r="J10" s="1108">
        <v>1.503E-2</v>
      </c>
      <c r="K10" s="1286">
        <v>1.512E-2</v>
      </c>
      <c r="L10" s="722"/>
      <c r="M10" s="726"/>
      <c r="N10" s="727"/>
      <c r="O10" s="726"/>
      <c r="P10" s="726"/>
      <c r="Q10" s="727"/>
      <c r="R10" s="726"/>
      <c r="S10" s="726"/>
      <c r="T10" s="727"/>
      <c r="U10" s="726"/>
      <c r="V10" s="726"/>
      <c r="W10" s="727"/>
    </row>
    <row r="11" spans="1:24" ht="18.75" customHeight="1">
      <c r="A11" s="155"/>
      <c r="B11" s="93"/>
      <c r="C11" s="1594"/>
      <c r="D11" s="739" t="s">
        <v>365</v>
      </c>
      <c r="E11" s="1099">
        <v>3539.1</v>
      </c>
      <c r="F11" s="1100">
        <v>892.3</v>
      </c>
      <c r="G11" s="1100">
        <v>1807.0347755299999</v>
      </c>
      <c r="H11" s="1099">
        <v>2778.9</v>
      </c>
      <c r="I11" s="1099">
        <v>3745.2</v>
      </c>
      <c r="J11" s="1109">
        <v>985.7</v>
      </c>
      <c r="K11" s="1285">
        <v>1991.8</v>
      </c>
      <c r="L11" s="725"/>
      <c r="M11" s="726"/>
      <c r="N11" s="727"/>
      <c r="O11" s="726"/>
      <c r="P11" s="726"/>
      <c r="Q11" s="727"/>
      <c r="R11" s="726"/>
      <c r="S11" s="726"/>
      <c r="T11" s="727"/>
      <c r="U11" s="726"/>
      <c r="V11" s="726"/>
      <c r="W11" s="727"/>
    </row>
    <row r="12" spans="1:24" ht="18.75" customHeight="1" thickBot="1">
      <c r="A12" s="155"/>
      <c r="B12" s="93"/>
      <c r="C12" s="1595"/>
      <c r="D12" s="740" t="s">
        <v>366</v>
      </c>
      <c r="E12" s="1097">
        <v>251661.9</v>
      </c>
      <c r="F12" s="1098">
        <v>251987.20000000001</v>
      </c>
      <c r="G12" s="1098">
        <v>252707.32850028601</v>
      </c>
      <c r="H12" s="1097">
        <v>253487.1</v>
      </c>
      <c r="I12" s="1097">
        <v>255485.4</v>
      </c>
      <c r="J12" s="1107">
        <v>265928.8</v>
      </c>
      <c r="K12" s="1287">
        <v>265630.7</v>
      </c>
      <c r="L12" s="724"/>
      <c r="M12" s="726"/>
      <c r="N12" s="727"/>
      <c r="O12" s="726"/>
      <c r="P12" s="726"/>
      <c r="Q12" s="727"/>
      <c r="R12" s="726"/>
      <c r="S12" s="726"/>
      <c r="T12" s="727"/>
      <c r="U12" s="726"/>
      <c r="V12" s="726"/>
      <c r="W12" s="727"/>
    </row>
    <row r="13" spans="1:24" ht="18.75" customHeight="1" thickBot="1">
      <c r="A13" s="155"/>
      <c r="B13" s="93"/>
      <c r="C13" s="1593" t="s">
        <v>351</v>
      </c>
      <c r="D13" s="721" t="s">
        <v>349</v>
      </c>
      <c r="E13" s="1093">
        <v>0.1852</v>
      </c>
      <c r="F13" s="1094">
        <v>0.18110000000000001</v>
      </c>
      <c r="G13" s="1094">
        <v>0.18099999999999999</v>
      </c>
      <c r="H13" s="1093">
        <v>0.17799999999999999</v>
      </c>
      <c r="I13" s="1093">
        <v>0.17655999999999999</v>
      </c>
      <c r="J13" s="1108">
        <v>0.16899</v>
      </c>
      <c r="K13" s="1286">
        <v>0.16397</v>
      </c>
      <c r="L13" s="722"/>
      <c r="M13" s="726"/>
      <c r="N13" s="727"/>
      <c r="O13" s="726"/>
      <c r="P13" s="726"/>
      <c r="Q13" s="727"/>
      <c r="R13" s="726"/>
      <c r="S13" s="726"/>
      <c r="T13" s="727"/>
      <c r="U13" s="726"/>
      <c r="V13" s="726"/>
      <c r="W13" s="727"/>
    </row>
    <row r="14" spans="1:24" ht="18.75" customHeight="1">
      <c r="A14" s="155"/>
      <c r="B14" s="93"/>
      <c r="C14" s="1594"/>
      <c r="D14" s="739" t="s">
        <v>365</v>
      </c>
      <c r="E14" s="1099">
        <v>1248.5999999999999</v>
      </c>
      <c r="F14" s="1100">
        <v>327.10000000000002</v>
      </c>
      <c r="G14" s="1100">
        <v>669.5</v>
      </c>
      <c r="H14" s="1099">
        <v>1012.3</v>
      </c>
      <c r="I14" s="1099">
        <v>1367.4</v>
      </c>
      <c r="J14" s="1109">
        <v>348.6</v>
      </c>
      <c r="K14" s="1285">
        <v>710.4</v>
      </c>
      <c r="L14" s="725"/>
      <c r="M14" s="726"/>
      <c r="N14" s="727"/>
      <c r="O14" s="726"/>
      <c r="P14" s="726"/>
      <c r="Q14" s="727"/>
      <c r="R14" s="726"/>
      <c r="S14" s="726"/>
      <c r="T14" s="727"/>
      <c r="U14" s="726"/>
      <c r="V14" s="726"/>
      <c r="W14" s="727"/>
    </row>
    <row r="15" spans="1:24" ht="18.75" customHeight="1" thickBot="1">
      <c r="A15" s="155"/>
      <c r="B15" s="93"/>
      <c r="C15" s="1595"/>
      <c r="D15" s="740" t="s">
        <v>366</v>
      </c>
      <c r="E15" s="1101">
        <v>6741</v>
      </c>
      <c r="F15" s="1102">
        <v>7323.3</v>
      </c>
      <c r="G15" s="1102">
        <v>7457.3289999999997</v>
      </c>
      <c r="H15" s="1101">
        <v>7601.7</v>
      </c>
      <c r="I15" s="1101">
        <v>7744.4</v>
      </c>
      <c r="J15" s="1110">
        <v>8364.9</v>
      </c>
      <c r="K15" s="1284">
        <v>8737</v>
      </c>
      <c r="L15" s="233"/>
      <c r="M15" s="726"/>
      <c r="N15" s="727"/>
      <c r="O15" s="726"/>
      <c r="P15" s="726"/>
      <c r="Q15" s="727"/>
      <c r="R15" s="726"/>
      <c r="S15" s="726"/>
      <c r="T15" s="727"/>
      <c r="U15" s="726"/>
      <c r="V15" s="726"/>
      <c r="W15" s="727"/>
    </row>
    <row r="16" spans="1:24" ht="9.75" customHeight="1">
      <c r="A16" s="155"/>
      <c r="B16" s="93"/>
      <c r="C16" s="448"/>
      <c r="D16" s="728"/>
      <c r="E16" s="729"/>
      <c r="F16" s="729"/>
      <c r="G16" s="729"/>
      <c r="H16" s="729"/>
      <c r="I16" s="729"/>
      <c r="J16" s="729"/>
      <c r="K16" s="1111"/>
      <c r="L16" s="728"/>
      <c r="M16" s="728"/>
      <c r="N16" s="729"/>
      <c r="O16" s="728"/>
      <c r="P16" s="728"/>
      <c r="Q16" s="729"/>
      <c r="R16" s="728"/>
      <c r="S16" s="728"/>
      <c r="T16" s="729"/>
      <c r="U16" s="728"/>
      <c r="V16" s="728"/>
      <c r="W16" s="729"/>
    </row>
    <row r="17" spans="1:23" ht="9.75" customHeight="1">
      <c r="A17" s="155"/>
      <c r="B17" s="93"/>
      <c r="C17" s="241"/>
      <c r="D17" s="728"/>
      <c r="E17" s="729"/>
      <c r="F17" s="729"/>
      <c r="G17" s="729"/>
      <c r="H17" s="729"/>
      <c r="I17" s="729"/>
      <c r="J17" s="729"/>
      <c r="K17" s="1111"/>
      <c r="L17" s="728"/>
      <c r="M17" s="728"/>
      <c r="N17" s="729"/>
      <c r="O17" s="728"/>
      <c r="P17" s="728"/>
      <c r="Q17" s="729"/>
      <c r="R17" s="728"/>
      <c r="S17" s="728"/>
      <c r="T17" s="729"/>
      <c r="U17" s="728"/>
      <c r="V17" s="728"/>
      <c r="W17" s="729"/>
    </row>
    <row r="18" spans="1:23" ht="9.75" customHeight="1">
      <c r="A18" s="155"/>
      <c r="B18" s="93"/>
      <c r="C18" s="241"/>
      <c r="D18" s="728"/>
      <c r="E18" s="729"/>
      <c r="F18" s="729"/>
      <c r="G18" s="729"/>
      <c r="H18" s="729"/>
      <c r="I18" s="729"/>
      <c r="J18" s="729"/>
      <c r="K18" s="1111"/>
      <c r="L18" s="728"/>
      <c r="M18" s="728"/>
      <c r="N18" s="729"/>
      <c r="O18" s="728"/>
      <c r="P18" s="728"/>
      <c r="Q18" s="729"/>
      <c r="R18" s="728"/>
      <c r="S18" s="728"/>
      <c r="T18" s="729"/>
      <c r="U18" s="728"/>
      <c r="V18" s="728"/>
      <c r="W18" s="729"/>
    </row>
    <row r="19" spans="1:23" ht="15.95" customHeight="1">
      <c r="A19" s="155"/>
      <c r="B19" s="93"/>
      <c r="C19" s="151" t="s">
        <v>352</v>
      </c>
      <c r="D19" s="730"/>
      <c r="E19" s="727"/>
      <c r="F19" s="727"/>
      <c r="G19" s="727"/>
      <c r="H19" s="727"/>
      <c r="I19" s="727"/>
      <c r="J19" s="727"/>
      <c r="K19" s="1112"/>
      <c r="L19" s="730"/>
      <c r="M19" s="730"/>
      <c r="N19" s="727"/>
      <c r="O19" s="730"/>
      <c r="P19" s="730"/>
      <c r="Q19" s="727"/>
      <c r="R19" s="730"/>
      <c r="S19" s="730"/>
      <c r="T19" s="727"/>
      <c r="U19" s="730"/>
      <c r="V19" s="730"/>
      <c r="W19" s="727"/>
    </row>
    <row r="20" spans="1:23" ht="15.95" customHeight="1">
      <c r="A20" s="155"/>
      <c r="B20" s="93"/>
      <c r="C20" s="241"/>
      <c r="D20" s="730"/>
      <c r="E20" s="727"/>
      <c r="F20" s="727"/>
      <c r="G20" s="727"/>
      <c r="H20" s="727"/>
      <c r="I20" s="727"/>
      <c r="J20" s="727"/>
      <c r="K20" s="1112"/>
      <c r="L20" s="730"/>
      <c r="M20" s="730"/>
      <c r="N20" s="727"/>
      <c r="O20" s="730"/>
      <c r="P20" s="730"/>
      <c r="Q20" s="727"/>
      <c r="R20" s="730"/>
      <c r="S20" s="730"/>
      <c r="T20" s="727"/>
      <c r="U20" s="730"/>
      <c r="V20" s="730"/>
      <c r="W20" s="727"/>
    </row>
    <row r="21" spans="1:23" ht="18.75" customHeight="1">
      <c r="A21" s="155"/>
      <c r="B21" s="93"/>
      <c r="C21" s="129"/>
      <c r="D21" s="129" t="s">
        <v>353</v>
      </c>
      <c r="E21" s="1075" t="s">
        <v>528</v>
      </c>
      <c r="F21" s="1075" t="s">
        <v>417</v>
      </c>
      <c r="G21" s="1075" t="s">
        <v>527</v>
      </c>
      <c r="H21" s="1075" t="s">
        <v>413</v>
      </c>
      <c r="I21" s="1075" t="s">
        <v>416</v>
      </c>
      <c r="J21" s="1075" t="s">
        <v>410</v>
      </c>
      <c r="K21" s="1113" t="s">
        <v>411</v>
      </c>
      <c r="L21" s="130"/>
      <c r="M21" s="730"/>
      <c r="N21" s="727"/>
      <c r="O21" s="730"/>
      <c r="P21" s="730"/>
      <c r="Q21" s="727"/>
      <c r="R21" s="730"/>
      <c r="S21" s="730"/>
      <c r="T21" s="727"/>
      <c r="U21" s="730"/>
      <c r="V21" s="730"/>
      <c r="W21" s="727"/>
    </row>
    <row r="22" spans="1:23" ht="18.75" customHeight="1" thickBot="1">
      <c r="A22" s="155"/>
      <c r="B22" s="93"/>
      <c r="C22" s="1596" t="s">
        <v>354</v>
      </c>
      <c r="D22" s="721" t="s">
        <v>355</v>
      </c>
      <c r="E22" s="1093">
        <v>1.8200000000000001E-2</v>
      </c>
      <c r="F22" s="1094">
        <v>1.9099999999999999E-2</v>
      </c>
      <c r="G22" s="1094">
        <v>1.9300000000000001E-2</v>
      </c>
      <c r="H22" s="1093">
        <v>1.9850338575499452E-2</v>
      </c>
      <c r="I22" s="1093">
        <v>1.9429999999999999E-2</v>
      </c>
      <c r="J22" s="1108">
        <v>1.9720000000000001E-2</v>
      </c>
      <c r="K22" s="1286">
        <v>1.9990000000000001E-2</v>
      </c>
      <c r="L22" s="722"/>
      <c r="M22" s="240"/>
      <c r="N22" s="240"/>
      <c r="O22" s="240"/>
      <c r="P22" s="240"/>
      <c r="Q22" s="240"/>
      <c r="R22" s="240"/>
      <c r="S22" s="240"/>
      <c r="T22" s="240"/>
      <c r="U22" s="240"/>
      <c r="V22" s="240"/>
      <c r="W22" s="240"/>
    </row>
    <row r="23" spans="1:23" ht="18.75" customHeight="1">
      <c r="A23" s="155"/>
      <c r="B23" s="93"/>
      <c r="C23" s="1594"/>
      <c r="D23" s="739" t="s">
        <v>363</v>
      </c>
      <c r="E23" s="1095">
        <v>1207.4000000000001</v>
      </c>
      <c r="F23" s="1096">
        <v>1219.4000000000001</v>
      </c>
      <c r="G23" s="1096">
        <v>1257.2</v>
      </c>
      <c r="H23" s="1289">
        <v>1315.4</v>
      </c>
      <c r="I23" s="1289">
        <v>1320.8</v>
      </c>
      <c r="J23" s="1106">
        <v>1334.2</v>
      </c>
      <c r="K23" s="1288">
        <v>1368.1</v>
      </c>
      <c r="L23" s="723"/>
      <c r="M23" s="735"/>
      <c r="N23" s="735"/>
      <c r="O23" s="735"/>
      <c r="P23" s="735"/>
      <c r="Q23" s="735"/>
      <c r="R23" s="735"/>
      <c r="S23" s="735"/>
      <c r="T23" s="735"/>
      <c r="U23" s="735"/>
      <c r="V23" s="735"/>
      <c r="W23" s="735"/>
    </row>
    <row r="24" spans="1:23" ht="18.75" customHeight="1" thickBot="1">
      <c r="A24" s="155"/>
      <c r="B24" s="93"/>
      <c r="C24" s="1595"/>
      <c r="D24" s="740" t="s">
        <v>364</v>
      </c>
      <c r="E24" s="1097">
        <v>263594.8</v>
      </c>
      <c r="F24" s="1098">
        <v>259310.4</v>
      </c>
      <c r="G24" s="1098">
        <v>261009.4</v>
      </c>
      <c r="H24" s="1103">
        <v>262907.09999999998</v>
      </c>
      <c r="I24" s="1103">
        <v>269582.7</v>
      </c>
      <c r="J24" s="1107">
        <v>274295.40000000002</v>
      </c>
      <c r="K24" s="1287">
        <v>274439.40000000002</v>
      </c>
      <c r="L24" s="724"/>
      <c r="M24" s="738"/>
      <c r="N24" s="738"/>
      <c r="O24" s="1597"/>
      <c r="P24" s="1597"/>
      <c r="Q24" s="1597"/>
      <c r="R24" s="1597"/>
      <c r="S24" s="1597"/>
      <c r="T24" s="1597"/>
      <c r="U24" s="1597"/>
      <c r="V24" s="1597"/>
      <c r="W24" s="1597"/>
    </row>
    <row r="25" spans="1:23" ht="18.75" customHeight="1" thickBot="1">
      <c r="A25" s="155"/>
      <c r="B25" s="93"/>
      <c r="C25" s="1593" t="s">
        <v>356</v>
      </c>
      <c r="D25" s="721" t="s">
        <v>355</v>
      </c>
      <c r="E25" s="1093">
        <v>1.3599999999999999E-2</v>
      </c>
      <c r="F25" s="1094">
        <v>1.44E-2</v>
      </c>
      <c r="G25" s="1094">
        <v>1.4478561473898499E-2</v>
      </c>
      <c r="H25" s="1093">
        <v>1.5100000000000001E-2</v>
      </c>
      <c r="I25" s="1093">
        <v>1.465E-2</v>
      </c>
      <c r="J25" s="1108">
        <v>1.503E-2</v>
      </c>
      <c r="K25" s="1286">
        <v>1.521E-2</v>
      </c>
      <c r="L25" s="722"/>
      <c r="M25" s="734"/>
      <c r="N25" s="734"/>
      <c r="O25" s="734"/>
      <c r="P25" s="734"/>
      <c r="Q25" s="734"/>
      <c r="R25" s="734"/>
      <c r="S25" s="734"/>
      <c r="T25" s="734"/>
      <c r="U25" s="734"/>
      <c r="V25" s="734"/>
      <c r="W25" s="734"/>
    </row>
    <row r="26" spans="1:23" ht="18.75" customHeight="1">
      <c r="A26" s="155"/>
      <c r="B26" s="93"/>
      <c r="C26" s="1594"/>
      <c r="D26" s="739" t="s">
        <v>365</v>
      </c>
      <c r="E26" s="1099">
        <v>879.8</v>
      </c>
      <c r="F26" s="1100">
        <v>892.3</v>
      </c>
      <c r="G26" s="1100">
        <v>914.77426448300002</v>
      </c>
      <c r="H26" s="1099">
        <v>972.4</v>
      </c>
      <c r="I26" s="1104">
        <v>965.8</v>
      </c>
      <c r="J26" s="1109">
        <v>985.7</v>
      </c>
      <c r="K26" s="1285">
        <v>1006.2</v>
      </c>
      <c r="L26" s="725"/>
      <c r="M26" s="726"/>
      <c r="N26" s="727"/>
      <c r="O26" s="726"/>
      <c r="P26" s="726"/>
      <c r="Q26" s="727"/>
      <c r="R26" s="726"/>
      <c r="S26" s="726"/>
      <c r="T26" s="727"/>
      <c r="U26" s="726"/>
      <c r="V26" s="726"/>
      <c r="W26" s="727"/>
    </row>
    <row r="27" spans="1:23" ht="18.75" customHeight="1" thickBot="1">
      <c r="A27" s="155"/>
      <c r="B27" s="93"/>
      <c r="C27" s="1595"/>
      <c r="D27" s="740" t="s">
        <v>366</v>
      </c>
      <c r="E27" s="1097">
        <v>256510.6</v>
      </c>
      <c r="F27" s="1098">
        <v>251987.20000000001</v>
      </c>
      <c r="G27" s="1098">
        <v>253419.5</v>
      </c>
      <c r="H27" s="1097">
        <v>255021.3</v>
      </c>
      <c r="I27" s="1103">
        <v>261414.9</v>
      </c>
      <c r="J27" s="1107">
        <v>265930.40000000002</v>
      </c>
      <c r="K27" s="1287">
        <v>265334.3</v>
      </c>
      <c r="L27" s="724"/>
      <c r="M27" s="726"/>
      <c r="N27" s="727"/>
      <c r="O27" s="726"/>
      <c r="P27" s="726"/>
      <c r="Q27" s="727"/>
      <c r="R27" s="726"/>
      <c r="S27" s="726"/>
      <c r="T27" s="727"/>
      <c r="U27" s="726"/>
      <c r="V27" s="726"/>
      <c r="W27" s="727"/>
    </row>
    <row r="28" spans="1:23" ht="18.75" customHeight="1" thickBot="1">
      <c r="A28" s="155"/>
      <c r="B28" s="93"/>
      <c r="C28" s="1593" t="s">
        <v>357</v>
      </c>
      <c r="D28" s="721" t="s">
        <v>355</v>
      </c>
      <c r="E28" s="1093">
        <v>0.185</v>
      </c>
      <c r="F28" s="1094">
        <v>0.18110000000000001</v>
      </c>
      <c r="G28" s="1094">
        <v>0.18090000000000001</v>
      </c>
      <c r="H28" s="1093">
        <v>0.1726</v>
      </c>
      <c r="I28" s="1093">
        <v>0.17247999999999999</v>
      </c>
      <c r="J28" s="1105">
        <v>0.16897999999999999</v>
      </c>
      <c r="K28" s="1286">
        <v>0.15942999999999999</v>
      </c>
      <c r="L28" s="722"/>
      <c r="M28" s="726"/>
      <c r="N28" s="727"/>
      <c r="O28" s="726"/>
      <c r="P28" s="726"/>
      <c r="Q28" s="727"/>
      <c r="R28" s="726"/>
      <c r="S28" s="726"/>
      <c r="T28" s="727"/>
      <c r="U28" s="726"/>
      <c r="V28" s="726"/>
      <c r="W28" s="727"/>
    </row>
    <row r="29" spans="1:23" ht="18.75" customHeight="1">
      <c r="A29" s="155"/>
      <c r="B29" s="93"/>
      <c r="C29" s="1594"/>
      <c r="D29" s="739" t="s">
        <v>365</v>
      </c>
      <c r="E29" s="1099">
        <v>327.60000000000002</v>
      </c>
      <c r="F29" s="1100">
        <v>327.10000000000002</v>
      </c>
      <c r="G29" s="1100">
        <v>342.4</v>
      </c>
      <c r="H29" s="1104">
        <v>343</v>
      </c>
      <c r="I29" s="1104">
        <v>355.1</v>
      </c>
      <c r="J29" s="1109">
        <v>348.5</v>
      </c>
      <c r="K29" s="1285">
        <v>361.9</v>
      </c>
      <c r="L29" s="725"/>
      <c r="M29" s="726"/>
      <c r="N29" s="727"/>
      <c r="O29" s="726"/>
      <c r="P29" s="726"/>
      <c r="Q29" s="727"/>
      <c r="R29" s="726"/>
      <c r="S29" s="726"/>
      <c r="T29" s="727"/>
      <c r="U29" s="726"/>
      <c r="V29" s="726"/>
      <c r="W29" s="727"/>
    </row>
    <row r="30" spans="1:23" ht="18.75" customHeight="1" thickBot="1">
      <c r="A30" s="155"/>
      <c r="B30" s="93"/>
      <c r="C30" s="1595"/>
      <c r="D30" s="740" t="s">
        <v>366</v>
      </c>
      <c r="E30" s="1101">
        <v>7084.2</v>
      </c>
      <c r="F30" s="1102">
        <v>7323.3</v>
      </c>
      <c r="G30" s="1102">
        <v>7589.9</v>
      </c>
      <c r="H30" s="1193">
        <v>7885.7</v>
      </c>
      <c r="I30" s="1193">
        <v>8167.8</v>
      </c>
      <c r="J30" s="1110">
        <v>8364.9</v>
      </c>
      <c r="K30" s="1284">
        <v>9105</v>
      </c>
      <c r="L30" s="233"/>
      <c r="M30" s="726"/>
      <c r="N30" s="727"/>
      <c r="O30" s="726"/>
      <c r="P30" s="726"/>
      <c r="Q30" s="727"/>
      <c r="R30" s="726"/>
      <c r="S30" s="726"/>
      <c r="T30" s="727"/>
      <c r="U30" s="726"/>
      <c r="V30" s="726"/>
      <c r="W30" s="727"/>
    </row>
    <row r="31" spans="1:23" ht="15.95" customHeight="1">
      <c r="A31" s="155"/>
      <c r="B31" s="93"/>
      <c r="C31" s="448"/>
      <c r="D31" s="726"/>
      <c r="E31" s="727"/>
      <c r="F31" s="727"/>
      <c r="G31" s="727"/>
      <c r="H31" s="727"/>
      <c r="I31" s="727"/>
      <c r="J31" s="727"/>
      <c r="K31" s="727"/>
      <c r="L31" s="726"/>
      <c r="M31" s="726"/>
      <c r="N31" s="727"/>
      <c r="O31" s="726"/>
      <c r="P31" s="726"/>
      <c r="Q31" s="727"/>
      <c r="R31" s="726"/>
      <c r="S31" s="726"/>
      <c r="T31" s="727"/>
      <c r="U31" s="726"/>
      <c r="V31" s="726"/>
      <c r="W31" s="727"/>
    </row>
    <row r="32" spans="1:23" ht="15.95" customHeight="1">
      <c r="A32" s="155"/>
      <c r="B32" s="93"/>
      <c r="C32" s="448"/>
      <c r="D32" s="726"/>
      <c r="E32" s="727"/>
      <c r="F32" s="727"/>
      <c r="G32" s="727"/>
      <c r="H32" s="727"/>
      <c r="I32" s="727"/>
      <c r="J32" s="727"/>
      <c r="K32" s="727"/>
      <c r="L32" s="726"/>
      <c r="M32" s="726"/>
      <c r="N32" s="727"/>
      <c r="O32" s="726"/>
      <c r="P32" s="726"/>
      <c r="Q32" s="727"/>
      <c r="R32" s="726"/>
      <c r="S32" s="726"/>
      <c r="T32" s="727"/>
      <c r="U32" s="726"/>
      <c r="V32" s="726"/>
      <c r="W32" s="727"/>
    </row>
    <row r="33" spans="1:23" ht="15.95" customHeight="1">
      <c r="A33" s="155"/>
      <c r="B33" s="93"/>
      <c r="C33" s="448"/>
      <c r="D33" s="726"/>
      <c r="E33" s="727"/>
      <c r="F33" s="727"/>
      <c r="G33" s="727"/>
      <c r="H33" s="727"/>
      <c r="I33" s="727"/>
      <c r="J33" s="727"/>
      <c r="K33" s="727"/>
      <c r="L33" s="726"/>
      <c r="M33" s="726"/>
      <c r="N33" s="727"/>
      <c r="O33" s="726"/>
      <c r="P33" s="726"/>
      <c r="Q33" s="727"/>
      <c r="R33" s="726"/>
      <c r="S33" s="726"/>
      <c r="T33" s="727"/>
      <c r="U33" s="726"/>
      <c r="V33" s="726"/>
      <c r="W33" s="727"/>
    </row>
    <row r="34" spans="1:23" ht="15.95" customHeight="1">
      <c r="A34" s="155"/>
      <c r="B34" s="93"/>
      <c r="C34" s="448"/>
      <c r="D34" s="726"/>
      <c r="E34" s="727"/>
      <c r="F34" s="727"/>
      <c r="G34" s="727"/>
      <c r="H34" s="727"/>
      <c r="I34" s="727"/>
      <c r="J34" s="727"/>
      <c r="K34" s="727"/>
      <c r="L34" s="726"/>
      <c r="M34" s="726"/>
      <c r="N34" s="727"/>
      <c r="O34" s="726"/>
      <c r="P34" s="726"/>
      <c r="Q34" s="727"/>
      <c r="R34" s="726"/>
      <c r="S34" s="726"/>
      <c r="T34" s="727"/>
      <c r="U34" s="726"/>
      <c r="V34" s="726"/>
      <c r="W34" s="727"/>
    </row>
    <row r="35" spans="1:23" ht="15.95" customHeight="1">
      <c r="A35" s="155"/>
      <c r="B35" s="93"/>
      <c r="C35" s="448"/>
      <c r="D35" s="726"/>
      <c r="E35" s="727"/>
      <c r="F35" s="727"/>
      <c r="G35" s="727"/>
      <c r="H35" s="727"/>
      <c r="I35" s="861"/>
      <c r="J35" s="727"/>
      <c r="K35" s="727"/>
      <c r="L35" s="726"/>
      <c r="M35" s="726"/>
      <c r="N35" s="727"/>
      <c r="O35" s="726"/>
      <c r="P35" s="726"/>
      <c r="Q35" s="727"/>
      <c r="R35" s="726"/>
      <c r="S35" s="726"/>
      <c r="T35" s="727"/>
      <c r="U35" s="726"/>
      <c r="V35" s="726"/>
      <c r="W35" s="727"/>
    </row>
    <row r="36" spans="1:23" ht="15.95" customHeight="1">
      <c r="A36" s="155"/>
      <c r="B36" s="93"/>
      <c r="C36" s="448"/>
      <c r="D36" s="728"/>
      <c r="E36" s="729"/>
      <c r="F36" s="729"/>
      <c r="G36" s="729"/>
      <c r="H36" s="729"/>
      <c r="I36" s="729"/>
      <c r="J36" s="729"/>
      <c r="K36" s="729"/>
      <c r="L36" s="728"/>
      <c r="M36" s="728"/>
      <c r="N36" s="729"/>
      <c r="O36" s="728"/>
      <c r="P36" s="728"/>
      <c r="Q36" s="729"/>
      <c r="R36" s="728"/>
      <c r="S36" s="728"/>
      <c r="T36" s="729"/>
      <c r="U36" s="728"/>
      <c r="V36" s="728"/>
      <c r="W36" s="729"/>
    </row>
    <row r="37" spans="1:23" ht="15.95" customHeight="1">
      <c r="A37" s="155"/>
      <c r="B37" s="93"/>
      <c r="C37" s="241"/>
      <c r="D37" s="728"/>
      <c r="E37" s="729"/>
      <c r="F37" s="729"/>
      <c r="G37" s="729"/>
      <c r="H37" s="729"/>
      <c r="I37" s="729"/>
      <c r="J37" s="729"/>
      <c r="K37" s="729"/>
      <c r="L37" s="728"/>
      <c r="M37" s="728"/>
      <c r="N37" s="729"/>
      <c r="O37" s="728"/>
      <c r="P37" s="728"/>
      <c r="Q37" s="729"/>
      <c r="R37" s="728"/>
      <c r="S37" s="728"/>
      <c r="T37" s="729"/>
      <c r="U37" s="728"/>
      <c r="V37" s="728"/>
      <c r="W37" s="729"/>
    </row>
    <row r="38" spans="1:23" ht="15.95" customHeight="1">
      <c r="A38" s="155"/>
      <c r="B38" s="93"/>
      <c r="C38" s="241"/>
      <c r="D38" s="728"/>
      <c r="E38" s="729"/>
      <c r="F38" s="729"/>
      <c r="G38" s="729"/>
      <c r="H38" s="729"/>
      <c r="I38" s="729"/>
      <c r="J38" s="729"/>
      <c r="K38" s="729"/>
      <c r="L38" s="728"/>
      <c r="M38" s="728"/>
      <c r="N38" s="729"/>
      <c r="O38" s="728"/>
      <c r="P38" s="728"/>
      <c r="Q38" s="729"/>
      <c r="R38" s="728"/>
      <c r="S38" s="728"/>
      <c r="T38" s="729"/>
      <c r="U38" s="728"/>
      <c r="V38" s="728"/>
      <c r="W38" s="729"/>
    </row>
    <row r="39" spans="1:23" ht="15.95" customHeight="1">
      <c r="A39" s="155"/>
      <c r="B39" s="93"/>
      <c r="C39" s="241"/>
      <c r="D39" s="730"/>
      <c r="E39" s="727"/>
      <c r="F39" s="727"/>
      <c r="G39" s="727"/>
      <c r="H39" s="727"/>
      <c r="I39" s="727"/>
      <c r="J39" s="727"/>
      <c r="K39" s="727"/>
      <c r="L39" s="730"/>
      <c r="M39" s="730"/>
      <c r="N39" s="727"/>
      <c r="O39" s="730"/>
      <c r="P39" s="730"/>
      <c r="Q39" s="727"/>
      <c r="R39" s="730"/>
      <c r="S39" s="730"/>
      <c r="T39" s="727"/>
      <c r="U39" s="730"/>
      <c r="V39" s="730"/>
      <c r="W39" s="727"/>
    </row>
    <row r="40" spans="1:23" ht="15.95" customHeight="1">
      <c r="A40" s="155"/>
      <c r="B40" s="93"/>
      <c r="C40" s="241"/>
      <c r="D40" s="730"/>
      <c r="E40" s="727"/>
      <c r="F40" s="727"/>
      <c r="G40" s="727"/>
      <c r="H40" s="727"/>
      <c r="I40" s="727"/>
      <c r="J40" s="727"/>
      <c r="K40" s="727"/>
      <c r="L40" s="730"/>
      <c r="M40" s="730"/>
      <c r="N40" s="727"/>
      <c r="O40" s="730"/>
      <c r="P40" s="730"/>
      <c r="Q40" s="727"/>
      <c r="R40" s="730"/>
      <c r="S40" s="730"/>
      <c r="T40" s="727"/>
      <c r="U40" s="730"/>
      <c r="V40" s="730"/>
      <c r="W40" s="727"/>
    </row>
    <row r="41" spans="1:23" ht="15.95" customHeight="1">
      <c r="A41" s="155"/>
      <c r="B41" s="93"/>
      <c r="C41" s="448"/>
      <c r="D41" s="730"/>
      <c r="E41" s="731"/>
      <c r="F41" s="731"/>
      <c r="G41" s="731"/>
      <c r="H41" s="731"/>
      <c r="I41" s="731"/>
      <c r="J41" s="731"/>
      <c r="K41" s="731"/>
      <c r="L41" s="730"/>
      <c r="M41" s="730"/>
      <c r="N41" s="731"/>
      <c r="O41" s="730"/>
      <c r="P41" s="730"/>
      <c r="Q41" s="731"/>
      <c r="R41" s="730"/>
      <c r="S41" s="730"/>
      <c r="T41" s="731"/>
      <c r="U41" s="730"/>
      <c r="V41" s="730"/>
      <c r="W41" s="731"/>
    </row>
    <row r="42" spans="1:23" ht="9" customHeight="1">
      <c r="A42" s="155"/>
      <c r="B42" s="93"/>
      <c r="C42" s="448"/>
      <c r="D42" s="242"/>
      <c r="E42" s="242"/>
      <c r="F42" s="242"/>
      <c r="G42" s="242"/>
      <c r="H42" s="242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</row>
    <row r="43" spans="1:23">
      <c r="A43" s="170"/>
      <c r="B43" s="171"/>
      <c r="C43" s="241"/>
      <c r="D43" s="736"/>
      <c r="E43" s="736"/>
      <c r="F43" s="736"/>
      <c r="G43" s="736"/>
      <c r="H43" s="736"/>
      <c r="I43" s="736"/>
      <c r="J43" s="736"/>
      <c r="K43" s="736"/>
      <c r="L43" s="736"/>
      <c r="M43" s="736"/>
      <c r="N43" s="736"/>
      <c r="O43" s="736"/>
      <c r="P43" s="736"/>
      <c r="Q43" s="736"/>
      <c r="R43" s="736"/>
      <c r="S43" s="736"/>
      <c r="T43" s="736"/>
      <c r="U43" s="736"/>
      <c r="V43" s="736"/>
      <c r="W43" s="736"/>
    </row>
    <row r="44" spans="1:23">
      <c r="A44" s="170"/>
      <c r="B44" s="171"/>
      <c r="C44" s="455"/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77"/>
      <c r="W44" s="177"/>
    </row>
    <row r="45" spans="1:23">
      <c r="A45" s="170"/>
      <c r="B45" s="171"/>
      <c r="D45" s="177"/>
      <c r="E45" s="177"/>
      <c r="F45" s="177"/>
      <c r="G45" s="177"/>
      <c r="H45" s="177"/>
      <c r="I45" s="177"/>
      <c r="J45" s="177"/>
      <c r="K45" s="177"/>
      <c r="L45" s="177"/>
      <c r="M45" s="177"/>
      <c r="N45" s="177"/>
      <c r="O45" s="177"/>
      <c r="P45" s="177"/>
      <c r="Q45" s="177"/>
      <c r="R45" s="177"/>
      <c r="S45" s="177"/>
      <c r="T45" s="177"/>
      <c r="U45" s="177"/>
      <c r="V45" s="177"/>
      <c r="W45" s="177"/>
    </row>
    <row r="46" spans="1:23">
      <c r="A46" s="171"/>
      <c r="B46" s="171"/>
      <c r="C46" s="181"/>
      <c r="D46" s="177"/>
      <c r="E46" s="177"/>
      <c r="F46" s="177"/>
      <c r="G46" s="177"/>
      <c r="H46" s="177"/>
      <c r="I46" s="177"/>
      <c r="J46" s="177"/>
      <c r="K46" s="177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77"/>
      <c r="W46" s="177"/>
    </row>
    <row r="47" spans="1:23">
      <c r="A47" s="171"/>
      <c r="B47" s="171"/>
      <c r="C47" s="181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77"/>
      <c r="O47" s="177"/>
      <c r="P47" s="177"/>
      <c r="Q47" s="177"/>
      <c r="R47" s="177"/>
      <c r="S47" s="177"/>
      <c r="T47" s="177"/>
      <c r="U47" s="177"/>
      <c r="V47" s="177"/>
      <c r="W47" s="177"/>
    </row>
    <row r="48" spans="1:23">
      <c r="A48" s="171"/>
      <c r="B48" s="171"/>
      <c r="C48" s="402"/>
      <c r="D48" s="180"/>
      <c r="E48" s="180"/>
      <c r="F48" s="180"/>
      <c r="G48" s="180"/>
      <c r="H48" s="180"/>
      <c r="I48" s="180"/>
      <c r="J48" s="180"/>
      <c r="K48" s="180"/>
      <c r="L48" s="180"/>
      <c r="M48" s="180"/>
      <c r="N48" s="180"/>
      <c r="O48" s="180"/>
      <c r="P48" s="180"/>
      <c r="Q48" s="180"/>
      <c r="R48" s="180"/>
      <c r="S48" s="180"/>
      <c r="T48" s="180"/>
      <c r="U48" s="180"/>
      <c r="V48" s="180"/>
      <c r="W48" s="180"/>
    </row>
    <row r="49" spans="1:23">
      <c r="A49" s="171"/>
      <c r="B49" s="171"/>
      <c r="C49" s="181"/>
      <c r="D49" s="177"/>
      <c r="E49" s="177"/>
      <c r="F49" s="177"/>
      <c r="G49" s="177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77"/>
      <c r="W49" s="177"/>
    </row>
    <row r="50" spans="1:23">
      <c r="A50" s="171"/>
      <c r="B50" s="171"/>
      <c r="C50" s="181"/>
      <c r="D50" s="177"/>
      <c r="E50" s="177"/>
      <c r="F50" s="177"/>
      <c r="G50" s="177"/>
      <c r="H50" s="177"/>
      <c r="I50" s="177"/>
      <c r="J50" s="177"/>
      <c r="K50" s="177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77"/>
      <c r="W50" s="177"/>
    </row>
    <row r="51" spans="1:23">
      <c r="A51" s="171"/>
      <c r="B51" s="171"/>
      <c r="C51" s="181"/>
      <c r="D51" s="182"/>
      <c r="E51" s="182"/>
      <c r="F51" s="182"/>
      <c r="G51" s="182"/>
      <c r="H51" s="182"/>
      <c r="I51" s="182"/>
      <c r="J51" s="182"/>
      <c r="K51" s="182"/>
      <c r="L51" s="182"/>
      <c r="M51" s="182"/>
      <c r="N51" s="182"/>
      <c r="O51" s="182"/>
      <c r="P51" s="182"/>
      <c r="Q51" s="182"/>
      <c r="R51" s="182"/>
      <c r="S51" s="182"/>
      <c r="T51" s="182"/>
      <c r="U51" s="182"/>
      <c r="V51" s="182"/>
      <c r="W51" s="182"/>
    </row>
    <row r="52" spans="1:23">
      <c r="A52" s="171"/>
      <c r="B52" s="171"/>
      <c r="C52" s="40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</row>
    <row r="53" spans="1:23">
      <c r="A53" s="171"/>
      <c r="B53" s="171"/>
      <c r="C53" s="181"/>
      <c r="D53" s="182"/>
      <c r="E53" s="182"/>
      <c r="F53" s="182"/>
      <c r="G53" s="182"/>
      <c r="H53" s="182"/>
      <c r="I53" s="182"/>
      <c r="J53" s="182"/>
      <c r="K53" s="182"/>
      <c r="L53" s="182"/>
      <c r="M53" s="182"/>
      <c r="N53" s="182"/>
      <c r="O53" s="182"/>
      <c r="P53" s="182"/>
      <c r="Q53" s="182"/>
      <c r="R53" s="182"/>
      <c r="S53" s="182"/>
      <c r="T53" s="182"/>
      <c r="U53" s="182"/>
      <c r="V53" s="182"/>
      <c r="W53" s="182"/>
    </row>
    <row r="54" spans="1:23">
      <c r="A54" s="171"/>
      <c r="B54" s="171"/>
      <c r="C54" s="181"/>
      <c r="D54" s="182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2"/>
      <c r="Q54" s="182"/>
      <c r="R54" s="182"/>
      <c r="S54" s="182"/>
      <c r="T54" s="182"/>
      <c r="U54" s="182"/>
      <c r="V54" s="182"/>
      <c r="W54" s="182"/>
    </row>
    <row r="55" spans="1:23">
      <c r="A55" s="171"/>
      <c r="B55" s="171"/>
      <c r="C55" s="181"/>
      <c r="D55" s="182"/>
      <c r="E55" s="182"/>
      <c r="F55" s="182"/>
      <c r="G55" s="182"/>
      <c r="H55" s="182"/>
      <c r="I55" s="182"/>
      <c r="J55" s="182"/>
      <c r="K55" s="182"/>
      <c r="L55" s="182"/>
      <c r="M55" s="182"/>
      <c r="N55" s="182"/>
      <c r="O55" s="182"/>
      <c r="P55" s="182"/>
      <c r="Q55" s="182"/>
      <c r="R55" s="182"/>
      <c r="S55" s="182"/>
      <c r="T55" s="182"/>
      <c r="U55" s="182"/>
      <c r="V55" s="182"/>
      <c r="W55" s="182"/>
    </row>
    <row r="56" spans="1:23">
      <c r="A56" s="171"/>
      <c r="B56" s="171"/>
      <c r="C56" s="183"/>
      <c r="D56" s="184"/>
      <c r="E56" s="184"/>
      <c r="F56" s="184"/>
      <c r="G56" s="184"/>
      <c r="H56" s="184"/>
      <c r="I56" s="184"/>
      <c r="J56" s="184"/>
      <c r="K56" s="184"/>
      <c r="L56" s="184"/>
      <c r="M56" s="184"/>
      <c r="N56" s="184"/>
      <c r="O56" s="184"/>
      <c r="P56" s="184"/>
      <c r="Q56" s="184"/>
      <c r="R56" s="184"/>
      <c r="S56" s="184"/>
      <c r="T56" s="184"/>
      <c r="U56" s="184"/>
      <c r="V56" s="184"/>
      <c r="W56" s="184"/>
    </row>
    <row r="57" spans="1:23">
      <c r="A57" s="171"/>
      <c r="B57" s="171"/>
      <c r="C57" s="403"/>
      <c r="D57" s="183"/>
      <c r="E57" s="183"/>
      <c r="F57" s="183"/>
      <c r="G57" s="183"/>
      <c r="H57" s="183"/>
      <c r="I57" s="183"/>
      <c r="J57" s="183"/>
      <c r="K57" s="183"/>
      <c r="L57" s="183"/>
      <c r="M57" s="183"/>
      <c r="N57" s="183"/>
      <c r="O57" s="183"/>
      <c r="P57" s="183"/>
      <c r="Q57" s="183"/>
      <c r="R57" s="183"/>
      <c r="S57" s="183"/>
      <c r="T57" s="183"/>
      <c r="U57" s="183"/>
      <c r="V57" s="183"/>
      <c r="W57" s="183"/>
    </row>
    <row r="58" spans="1:23">
      <c r="A58" s="171"/>
      <c r="B58" s="171"/>
      <c r="C58" s="403"/>
      <c r="D58" s="183"/>
      <c r="E58" s="183"/>
      <c r="F58" s="183"/>
      <c r="G58" s="183"/>
      <c r="H58" s="183"/>
      <c r="I58" s="183"/>
      <c r="J58" s="183"/>
      <c r="K58" s="183"/>
      <c r="L58" s="183"/>
      <c r="M58" s="183"/>
      <c r="N58" s="183"/>
      <c r="O58" s="183"/>
      <c r="P58" s="183"/>
      <c r="Q58" s="183"/>
      <c r="R58" s="183"/>
      <c r="S58" s="183"/>
      <c r="T58" s="183"/>
      <c r="U58" s="183"/>
      <c r="V58" s="183"/>
      <c r="W58" s="183"/>
    </row>
    <row r="59" spans="1:23">
      <c r="A59" s="27"/>
      <c r="B59" s="27"/>
      <c r="C59" s="403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</row>
    <row r="60" spans="1:23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</row>
    <row r="61" spans="1:23" ht="19.5">
      <c r="A61" s="27"/>
      <c r="B61" s="27"/>
      <c r="C61" s="186"/>
      <c r="D61" s="186"/>
      <c r="E61" s="186"/>
      <c r="F61" s="186"/>
      <c r="G61" s="186"/>
      <c r="H61" s="186"/>
      <c r="I61" s="186"/>
      <c r="J61" s="775"/>
      <c r="K61" s="186"/>
      <c r="L61" s="186"/>
      <c r="M61" s="186"/>
      <c r="N61" s="186"/>
      <c r="O61" s="186"/>
      <c r="P61" s="186"/>
      <c r="Q61" s="186"/>
      <c r="R61" s="186"/>
      <c r="S61" s="186"/>
      <c r="T61" s="186"/>
      <c r="U61" s="186"/>
      <c r="V61" s="186"/>
      <c r="W61" s="186"/>
    </row>
    <row r="62" spans="1:23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</row>
    <row r="63" spans="1:23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</row>
    <row r="64" spans="1:23" ht="18">
      <c r="A64" s="27"/>
      <c r="B64" s="27"/>
      <c r="C64" s="187"/>
      <c r="D64" s="188"/>
      <c r="E64" s="188"/>
      <c r="F64" s="188"/>
      <c r="G64" s="188"/>
      <c r="H64" s="188"/>
      <c r="I64" s="188"/>
      <c r="J64" s="188"/>
      <c r="K64" s="188"/>
      <c r="L64" s="188"/>
      <c r="M64" s="188"/>
      <c r="N64" s="188"/>
      <c r="O64" s="188"/>
      <c r="P64" s="188"/>
      <c r="Q64" s="188"/>
      <c r="R64" s="188"/>
      <c r="S64" s="188"/>
      <c r="T64" s="188"/>
      <c r="U64" s="188"/>
      <c r="V64" s="188"/>
      <c r="W64" s="188"/>
    </row>
    <row r="65" spans="1:23" ht="15.75">
      <c r="A65" s="27"/>
      <c r="B65" s="27"/>
      <c r="C65" s="404"/>
      <c r="D65" s="190"/>
      <c r="E65" s="190"/>
      <c r="F65" s="190"/>
      <c r="G65" s="190"/>
      <c r="H65" s="190"/>
      <c r="I65" s="190"/>
      <c r="J65" s="190"/>
      <c r="K65" s="190"/>
      <c r="L65" s="190"/>
      <c r="M65" s="190"/>
      <c r="N65" s="190"/>
      <c r="O65" s="190"/>
      <c r="P65" s="190"/>
      <c r="Q65" s="190"/>
      <c r="R65" s="190"/>
      <c r="S65" s="190"/>
      <c r="T65" s="190"/>
      <c r="U65" s="190"/>
      <c r="V65" s="190"/>
      <c r="W65" s="190"/>
    </row>
    <row r="66" spans="1:23">
      <c r="A66" s="171"/>
      <c r="B66" s="171"/>
      <c r="C66" s="191"/>
      <c r="D66" s="400"/>
      <c r="E66" s="400"/>
      <c r="F66" s="400"/>
      <c r="G66" s="400"/>
      <c r="H66" s="400"/>
      <c r="I66" s="400"/>
      <c r="J66" s="400"/>
      <c r="K66" s="400"/>
      <c r="L66" s="400"/>
      <c r="M66" s="400"/>
      <c r="N66" s="400"/>
      <c r="O66" s="400"/>
      <c r="P66" s="400"/>
      <c r="Q66" s="400"/>
      <c r="R66" s="400"/>
      <c r="S66" s="400"/>
      <c r="T66" s="400"/>
      <c r="U66" s="400"/>
      <c r="V66" s="400"/>
      <c r="W66" s="400"/>
    </row>
    <row r="67" spans="1:23">
      <c r="A67" s="171"/>
      <c r="B67" s="171"/>
      <c r="C67" s="401"/>
      <c r="D67" s="174"/>
      <c r="E67" s="174"/>
      <c r="F67" s="174"/>
      <c r="G67" s="174"/>
      <c r="H67" s="174"/>
      <c r="I67" s="174"/>
      <c r="J67" s="174"/>
      <c r="K67" s="174"/>
      <c r="L67" s="174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4"/>
    </row>
    <row r="68" spans="1:23">
      <c r="A68" s="171"/>
      <c r="B68" s="171"/>
      <c r="C68" s="181"/>
      <c r="D68" s="177"/>
      <c r="E68" s="177"/>
      <c r="F68" s="177"/>
      <c r="G68" s="177"/>
      <c r="H68" s="177"/>
      <c r="I68" s="177"/>
      <c r="J68" s="177"/>
      <c r="K68" s="177"/>
      <c r="L68" s="177"/>
      <c r="M68" s="177"/>
      <c r="N68" s="177"/>
      <c r="O68" s="177"/>
      <c r="P68" s="177"/>
      <c r="Q68" s="177"/>
      <c r="R68" s="177"/>
      <c r="S68" s="177"/>
      <c r="T68" s="177"/>
      <c r="U68" s="177"/>
      <c r="V68" s="177"/>
      <c r="W68" s="177"/>
    </row>
    <row r="69" spans="1:23">
      <c r="A69" s="171"/>
      <c r="B69" s="171"/>
      <c r="C69" s="181"/>
      <c r="D69" s="177"/>
      <c r="E69" s="177"/>
      <c r="F69" s="177"/>
      <c r="G69" s="177"/>
      <c r="H69" s="177"/>
      <c r="I69" s="177"/>
      <c r="J69" s="177"/>
      <c r="K69" s="177"/>
      <c r="L69" s="177"/>
      <c r="M69" s="177"/>
      <c r="N69" s="177"/>
      <c r="O69" s="177"/>
      <c r="P69" s="177"/>
      <c r="Q69" s="177"/>
      <c r="R69" s="177"/>
      <c r="S69" s="177"/>
      <c r="T69" s="177"/>
      <c r="U69" s="177"/>
      <c r="V69" s="177"/>
      <c r="W69" s="177"/>
    </row>
    <row r="70" spans="1:23">
      <c r="A70" s="171"/>
      <c r="B70" s="171"/>
      <c r="C70" s="181"/>
      <c r="D70" s="177"/>
      <c r="E70" s="177"/>
      <c r="F70" s="177"/>
      <c r="G70" s="177"/>
      <c r="H70" s="177"/>
      <c r="I70" s="177"/>
      <c r="J70" s="177"/>
      <c r="K70" s="177"/>
      <c r="L70" s="177"/>
      <c r="M70" s="177"/>
      <c r="N70" s="177"/>
      <c r="O70" s="177"/>
      <c r="P70" s="177"/>
      <c r="Q70" s="177"/>
      <c r="R70" s="177"/>
      <c r="S70" s="177"/>
      <c r="T70" s="177"/>
      <c r="U70" s="177"/>
      <c r="V70" s="177"/>
      <c r="W70" s="177"/>
    </row>
    <row r="71" spans="1:23">
      <c r="A71" s="171"/>
      <c r="B71" s="171"/>
      <c r="C71" s="181"/>
      <c r="D71" s="177"/>
      <c r="E71" s="177"/>
      <c r="F71" s="177"/>
      <c r="G71" s="177"/>
      <c r="H71" s="177"/>
      <c r="I71" s="177"/>
      <c r="J71" s="177"/>
      <c r="K71" s="177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</row>
    <row r="72" spans="1:23">
      <c r="A72" s="171"/>
      <c r="B72" s="171"/>
      <c r="C72" s="181"/>
      <c r="D72" s="177"/>
      <c r="E72" s="177"/>
      <c r="F72" s="177"/>
      <c r="G72" s="177"/>
      <c r="H72" s="177"/>
      <c r="I72" s="177"/>
      <c r="J72" s="177"/>
      <c r="K72" s="177"/>
      <c r="L72" s="177"/>
      <c r="M72" s="177"/>
      <c r="N72" s="177"/>
      <c r="O72" s="177"/>
      <c r="P72" s="177"/>
      <c r="Q72" s="177"/>
      <c r="R72" s="177"/>
      <c r="S72" s="177"/>
      <c r="T72" s="177"/>
      <c r="U72" s="177"/>
      <c r="V72" s="177"/>
      <c r="W72" s="177"/>
    </row>
    <row r="73" spans="1:23">
      <c r="A73" s="171"/>
      <c r="B73" s="171"/>
      <c r="C73" s="402"/>
      <c r="D73" s="180"/>
      <c r="E73" s="180"/>
      <c r="F73" s="180"/>
      <c r="G73" s="180"/>
      <c r="H73" s="180"/>
      <c r="I73" s="180"/>
      <c r="J73" s="180"/>
      <c r="K73" s="180"/>
      <c r="L73" s="180"/>
      <c r="M73" s="180"/>
      <c r="N73" s="180"/>
      <c r="O73" s="180"/>
      <c r="P73" s="180"/>
      <c r="Q73" s="180"/>
      <c r="R73" s="180"/>
      <c r="S73" s="180"/>
      <c r="T73" s="180"/>
      <c r="U73" s="180"/>
      <c r="V73" s="180"/>
      <c r="W73" s="180"/>
    </row>
    <row r="74" spans="1:23">
      <c r="A74" s="171"/>
      <c r="B74" s="171"/>
      <c r="C74" s="181"/>
      <c r="D74" s="177"/>
      <c r="E74" s="177"/>
      <c r="F74" s="177"/>
      <c r="G74" s="177"/>
      <c r="H74" s="177"/>
      <c r="I74" s="177"/>
      <c r="J74" s="177"/>
      <c r="K74" s="177"/>
      <c r="L74" s="177"/>
      <c r="M74" s="177"/>
      <c r="N74" s="177"/>
      <c r="O74" s="177"/>
      <c r="P74" s="177"/>
      <c r="Q74" s="177"/>
      <c r="R74" s="177"/>
      <c r="S74" s="177"/>
      <c r="T74" s="177"/>
      <c r="U74" s="177"/>
      <c r="V74" s="177"/>
      <c r="W74" s="177"/>
    </row>
    <row r="75" spans="1:23">
      <c r="A75" s="171"/>
      <c r="B75" s="171"/>
      <c r="C75" s="181"/>
      <c r="D75" s="177"/>
      <c r="E75" s="177"/>
      <c r="F75" s="177"/>
      <c r="G75" s="177"/>
      <c r="H75" s="177"/>
      <c r="I75" s="177"/>
      <c r="J75" s="177"/>
      <c r="K75" s="177"/>
      <c r="L75" s="177"/>
      <c r="M75" s="177"/>
      <c r="N75" s="177"/>
      <c r="O75" s="177"/>
      <c r="P75" s="177"/>
      <c r="Q75" s="177"/>
      <c r="R75" s="177"/>
      <c r="S75" s="177"/>
      <c r="T75" s="177"/>
      <c r="U75" s="177"/>
      <c r="V75" s="177"/>
      <c r="W75" s="177"/>
    </row>
    <row r="76" spans="1:23">
      <c r="A76" s="171"/>
      <c r="B76" s="171"/>
      <c r="C76" s="181"/>
      <c r="D76" s="182"/>
      <c r="E76" s="182"/>
      <c r="F76" s="182"/>
      <c r="G76" s="182"/>
      <c r="H76" s="182"/>
      <c r="I76" s="182"/>
      <c r="J76" s="182"/>
      <c r="K76" s="182"/>
      <c r="L76" s="182"/>
      <c r="M76" s="182"/>
      <c r="N76" s="182"/>
      <c r="O76" s="182"/>
      <c r="P76" s="182"/>
      <c r="Q76" s="182"/>
      <c r="R76" s="182"/>
      <c r="S76" s="182"/>
      <c r="T76" s="182"/>
      <c r="U76" s="182"/>
      <c r="V76" s="182"/>
      <c r="W76" s="182"/>
    </row>
    <row r="77" spans="1:23">
      <c r="A77" s="171"/>
      <c r="B77" s="171"/>
      <c r="C77" s="402"/>
      <c r="D77" s="182"/>
      <c r="E77" s="182"/>
      <c r="F77" s="182"/>
      <c r="G77" s="182"/>
      <c r="H77" s="182"/>
      <c r="I77" s="182"/>
      <c r="J77" s="182"/>
      <c r="K77" s="182"/>
      <c r="L77" s="182"/>
      <c r="M77" s="182"/>
      <c r="N77" s="182"/>
      <c r="O77" s="182"/>
      <c r="P77" s="182"/>
      <c r="Q77" s="182"/>
      <c r="R77" s="182"/>
      <c r="S77" s="182"/>
      <c r="T77" s="182"/>
      <c r="U77" s="182"/>
      <c r="V77" s="182"/>
      <c r="W77" s="182"/>
    </row>
    <row r="78" spans="1:23">
      <c r="A78" s="171"/>
      <c r="B78" s="171"/>
      <c r="C78" s="181"/>
      <c r="D78" s="182"/>
      <c r="E78" s="182"/>
      <c r="F78" s="182"/>
      <c r="G78" s="182"/>
      <c r="H78" s="182"/>
      <c r="I78" s="182"/>
      <c r="J78" s="182"/>
      <c r="K78" s="182"/>
      <c r="L78" s="182"/>
      <c r="M78" s="182"/>
      <c r="N78" s="182"/>
      <c r="O78" s="182"/>
      <c r="P78" s="182"/>
      <c r="Q78" s="182"/>
      <c r="R78" s="182"/>
      <c r="S78" s="182"/>
      <c r="T78" s="182"/>
      <c r="U78" s="182"/>
      <c r="V78" s="182"/>
      <c r="W78" s="182"/>
    </row>
    <row r="79" spans="1:23">
      <c r="A79" s="171"/>
      <c r="B79" s="171"/>
      <c r="C79" s="181"/>
      <c r="D79" s="182"/>
      <c r="E79" s="182"/>
      <c r="F79" s="182"/>
      <c r="G79" s="182"/>
      <c r="H79" s="182"/>
      <c r="I79" s="182"/>
      <c r="J79" s="182"/>
      <c r="K79" s="182"/>
      <c r="L79" s="182"/>
      <c r="M79" s="182"/>
      <c r="N79" s="182"/>
      <c r="O79" s="182"/>
      <c r="P79" s="182"/>
      <c r="Q79" s="182"/>
      <c r="R79" s="182"/>
      <c r="S79" s="182"/>
      <c r="T79" s="182"/>
      <c r="U79" s="182"/>
      <c r="V79" s="182"/>
      <c r="W79" s="182"/>
    </row>
    <row r="80" spans="1:23">
      <c r="A80" s="171"/>
      <c r="B80" s="171"/>
      <c r="C80" s="181"/>
      <c r="D80" s="182"/>
      <c r="E80" s="182"/>
      <c r="F80" s="182"/>
      <c r="G80" s="182"/>
      <c r="H80" s="182"/>
      <c r="I80" s="182"/>
      <c r="J80" s="182"/>
      <c r="K80" s="182"/>
      <c r="L80" s="182"/>
      <c r="M80" s="182"/>
      <c r="N80" s="182"/>
      <c r="O80" s="182"/>
      <c r="P80" s="182"/>
      <c r="Q80" s="182"/>
      <c r="R80" s="182"/>
      <c r="S80" s="182"/>
      <c r="T80" s="182"/>
      <c r="U80" s="182"/>
      <c r="V80" s="182"/>
      <c r="W80" s="182"/>
    </row>
    <row r="81" spans="1:23">
      <c r="A81" s="171"/>
      <c r="B81" s="171"/>
      <c r="C81" s="181"/>
      <c r="D81" s="182"/>
      <c r="E81" s="182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  <c r="W81" s="182"/>
    </row>
    <row r="82" spans="1:23">
      <c r="A82" s="171"/>
      <c r="B82" s="171"/>
      <c r="C82" s="181"/>
      <c r="D82" s="182"/>
      <c r="E82" s="182"/>
      <c r="F82" s="182"/>
      <c r="G82" s="182"/>
      <c r="H82" s="182"/>
      <c r="I82" s="182"/>
      <c r="J82" s="182"/>
      <c r="K82" s="182"/>
      <c r="L82" s="182"/>
      <c r="M82" s="182"/>
      <c r="N82" s="182"/>
      <c r="O82" s="182"/>
      <c r="P82" s="182"/>
      <c r="Q82" s="182"/>
      <c r="R82" s="182"/>
      <c r="S82" s="182"/>
      <c r="T82" s="182"/>
      <c r="U82" s="182"/>
      <c r="V82" s="182"/>
      <c r="W82" s="182"/>
    </row>
    <row r="83" spans="1:23">
      <c r="A83" s="171"/>
      <c r="B83" s="171"/>
      <c r="C83" s="183"/>
      <c r="D83" s="184"/>
      <c r="E83" s="184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84"/>
      <c r="S83" s="184"/>
      <c r="T83" s="184"/>
      <c r="U83" s="184"/>
      <c r="V83" s="184"/>
      <c r="W83" s="184"/>
    </row>
    <row r="84" spans="1:23" ht="15.75">
      <c r="A84" s="27"/>
      <c r="B84" s="27"/>
      <c r="C84" s="404"/>
      <c r="D84" s="194"/>
      <c r="E84" s="194"/>
      <c r="F84" s="194"/>
      <c r="G84" s="194"/>
      <c r="H84" s="194"/>
      <c r="I84" s="194"/>
      <c r="J84" s="194"/>
      <c r="K84" s="194"/>
      <c r="L84" s="194"/>
      <c r="M84" s="194"/>
      <c r="N84" s="194"/>
      <c r="O84" s="194"/>
      <c r="P84" s="194"/>
      <c r="Q84" s="194"/>
      <c r="R84" s="194"/>
      <c r="S84" s="194"/>
      <c r="T84" s="194"/>
      <c r="U84" s="194"/>
      <c r="V84" s="194"/>
      <c r="W84" s="194"/>
    </row>
    <row r="85" spans="1:23">
      <c r="A85" s="171"/>
      <c r="B85" s="171"/>
      <c r="C85" s="191"/>
      <c r="D85" s="400"/>
      <c r="E85" s="400"/>
      <c r="F85" s="400"/>
      <c r="G85" s="400"/>
      <c r="H85" s="400"/>
      <c r="I85" s="400"/>
      <c r="J85" s="400"/>
      <c r="K85" s="400"/>
      <c r="L85" s="400"/>
      <c r="M85" s="400"/>
      <c r="N85" s="400"/>
      <c r="O85" s="400"/>
      <c r="P85" s="400"/>
      <c r="Q85" s="400"/>
      <c r="R85" s="400"/>
      <c r="S85" s="400"/>
      <c r="T85" s="400"/>
      <c r="U85" s="400"/>
      <c r="V85" s="400"/>
      <c r="W85" s="400"/>
    </row>
    <row r="86" spans="1:23">
      <c r="A86" s="171"/>
      <c r="B86" s="171"/>
      <c r="C86" s="401"/>
      <c r="D86" s="174"/>
      <c r="E86" s="174"/>
      <c r="F86" s="174"/>
      <c r="G86" s="174"/>
      <c r="H86" s="174"/>
      <c r="I86" s="174"/>
      <c r="J86" s="174"/>
      <c r="K86" s="174"/>
      <c r="L86" s="174"/>
      <c r="M86" s="174"/>
      <c r="N86" s="174"/>
      <c r="O86" s="174"/>
      <c r="P86" s="174"/>
      <c r="Q86" s="174"/>
      <c r="R86" s="174"/>
      <c r="S86" s="174"/>
      <c r="T86" s="174"/>
      <c r="U86" s="174"/>
      <c r="V86" s="174"/>
      <c r="W86" s="174"/>
    </row>
    <row r="87" spans="1:23">
      <c r="A87" s="171"/>
      <c r="B87" s="171"/>
      <c r="C87" s="181"/>
      <c r="D87" s="177"/>
      <c r="E87" s="177"/>
      <c r="F87" s="177"/>
      <c r="G87" s="177"/>
      <c r="H87" s="177"/>
      <c r="I87" s="177"/>
      <c r="J87" s="177"/>
      <c r="K87" s="177"/>
      <c r="L87" s="177"/>
      <c r="M87" s="177"/>
      <c r="N87" s="177"/>
      <c r="O87" s="177"/>
      <c r="P87" s="177"/>
      <c r="Q87" s="177"/>
      <c r="R87" s="177"/>
      <c r="S87" s="177"/>
      <c r="T87" s="177"/>
      <c r="U87" s="177"/>
      <c r="V87" s="177"/>
      <c r="W87" s="177"/>
    </row>
    <row r="88" spans="1:23">
      <c r="A88" s="171"/>
      <c r="B88" s="171"/>
      <c r="C88" s="181"/>
      <c r="D88" s="177"/>
      <c r="E88" s="177"/>
      <c r="F88" s="177"/>
      <c r="G88" s="177"/>
      <c r="H88" s="177"/>
      <c r="I88" s="177"/>
      <c r="J88" s="177"/>
      <c r="K88" s="177"/>
      <c r="L88" s="177"/>
      <c r="M88" s="177"/>
      <c r="N88" s="177"/>
      <c r="O88" s="177"/>
      <c r="P88" s="177"/>
      <c r="Q88" s="177"/>
      <c r="R88" s="177"/>
      <c r="S88" s="177"/>
      <c r="T88" s="177"/>
      <c r="U88" s="177"/>
      <c r="V88" s="177"/>
      <c r="W88" s="177"/>
    </row>
    <row r="89" spans="1:23">
      <c r="A89" s="171"/>
      <c r="B89" s="171"/>
      <c r="C89" s="181"/>
      <c r="D89" s="177"/>
      <c r="E89" s="177"/>
      <c r="F89" s="177"/>
      <c r="G89" s="177"/>
      <c r="H89" s="177"/>
      <c r="I89" s="177"/>
      <c r="J89" s="177"/>
      <c r="K89" s="177"/>
      <c r="L89" s="177"/>
      <c r="M89" s="177"/>
      <c r="N89" s="177"/>
      <c r="O89" s="177"/>
      <c r="P89" s="177"/>
      <c r="Q89" s="177"/>
      <c r="R89" s="177"/>
      <c r="S89" s="177"/>
      <c r="T89" s="177"/>
      <c r="U89" s="177"/>
      <c r="V89" s="177"/>
      <c r="W89" s="177"/>
    </row>
    <row r="90" spans="1:23">
      <c r="A90" s="171"/>
      <c r="B90" s="171"/>
      <c r="C90" s="181"/>
      <c r="D90" s="177"/>
      <c r="E90" s="177"/>
      <c r="F90" s="177"/>
      <c r="G90" s="177"/>
      <c r="H90" s="177"/>
      <c r="I90" s="177"/>
      <c r="J90" s="177"/>
      <c r="K90" s="177"/>
      <c r="L90" s="177"/>
      <c r="M90" s="177"/>
      <c r="N90" s="177"/>
      <c r="O90" s="177"/>
      <c r="P90" s="177"/>
      <c r="Q90" s="177"/>
      <c r="R90" s="177"/>
      <c r="S90" s="177"/>
      <c r="T90" s="177"/>
      <c r="U90" s="177"/>
      <c r="V90" s="177"/>
      <c r="W90" s="177"/>
    </row>
    <row r="91" spans="1:23">
      <c r="A91" s="171"/>
      <c r="B91" s="171"/>
      <c r="C91" s="181"/>
      <c r="D91" s="177"/>
      <c r="E91" s="177"/>
      <c r="F91" s="177"/>
      <c r="G91" s="177"/>
      <c r="H91" s="177"/>
      <c r="I91" s="177"/>
      <c r="J91" s="177"/>
      <c r="K91" s="177"/>
      <c r="L91" s="177"/>
      <c r="M91" s="177"/>
      <c r="N91" s="177"/>
      <c r="O91" s="177"/>
      <c r="P91" s="177"/>
      <c r="Q91" s="177"/>
      <c r="R91" s="177"/>
      <c r="S91" s="177"/>
      <c r="T91" s="177"/>
      <c r="U91" s="177"/>
      <c r="V91" s="177"/>
      <c r="W91" s="177"/>
    </row>
    <row r="92" spans="1:23">
      <c r="A92" s="171"/>
      <c r="B92" s="171"/>
      <c r="C92" s="402"/>
      <c r="D92" s="180"/>
      <c r="E92" s="180"/>
      <c r="F92" s="180"/>
      <c r="G92" s="180"/>
      <c r="H92" s="180"/>
      <c r="I92" s="180"/>
      <c r="J92" s="180"/>
      <c r="K92" s="180"/>
      <c r="L92" s="180"/>
      <c r="M92" s="180"/>
      <c r="N92" s="180"/>
      <c r="O92" s="180"/>
      <c r="P92" s="180"/>
      <c r="Q92" s="180"/>
      <c r="R92" s="180"/>
      <c r="S92" s="180"/>
      <c r="T92" s="180"/>
      <c r="U92" s="180"/>
      <c r="V92" s="180"/>
      <c r="W92" s="180"/>
    </row>
    <row r="93" spans="1:23">
      <c r="A93" s="171"/>
      <c r="B93" s="171"/>
      <c r="C93" s="181"/>
      <c r="D93" s="177"/>
      <c r="E93" s="177"/>
      <c r="F93" s="177"/>
      <c r="G93" s="177"/>
      <c r="H93" s="177"/>
      <c r="I93" s="177"/>
      <c r="J93" s="177"/>
      <c r="K93" s="177"/>
      <c r="L93" s="177"/>
      <c r="M93" s="177"/>
      <c r="N93" s="177"/>
      <c r="O93" s="177"/>
      <c r="P93" s="177"/>
      <c r="Q93" s="177"/>
      <c r="R93" s="177"/>
      <c r="S93" s="177"/>
      <c r="T93" s="177"/>
      <c r="U93" s="177"/>
      <c r="V93" s="177"/>
      <c r="W93" s="177"/>
    </row>
    <row r="94" spans="1:23">
      <c r="A94" s="171"/>
      <c r="B94" s="171"/>
      <c r="C94" s="181"/>
      <c r="D94" s="177"/>
      <c r="E94" s="177"/>
      <c r="F94" s="177"/>
      <c r="G94" s="177"/>
      <c r="H94" s="177"/>
      <c r="I94" s="177"/>
      <c r="J94" s="177"/>
      <c r="K94" s="177"/>
      <c r="L94" s="177"/>
      <c r="M94" s="177"/>
      <c r="N94" s="177"/>
      <c r="O94" s="177"/>
      <c r="P94" s="177"/>
      <c r="Q94" s="177"/>
      <c r="R94" s="177"/>
      <c r="S94" s="177"/>
      <c r="T94" s="177"/>
      <c r="U94" s="177"/>
      <c r="V94" s="177"/>
      <c r="W94" s="177"/>
    </row>
    <row r="95" spans="1:23">
      <c r="A95" s="171"/>
      <c r="B95" s="171"/>
      <c r="C95" s="181"/>
      <c r="D95" s="182"/>
      <c r="E95" s="182"/>
      <c r="F95" s="182"/>
      <c r="G95" s="182"/>
      <c r="H95" s="182"/>
      <c r="I95" s="182"/>
      <c r="J95" s="182"/>
      <c r="K95" s="182"/>
      <c r="L95" s="182"/>
      <c r="M95" s="182"/>
      <c r="N95" s="182"/>
      <c r="O95" s="182"/>
      <c r="P95" s="182"/>
      <c r="Q95" s="182"/>
      <c r="R95" s="182"/>
      <c r="S95" s="182"/>
      <c r="T95" s="182"/>
      <c r="U95" s="182"/>
      <c r="V95" s="182"/>
      <c r="W95" s="182"/>
    </row>
    <row r="96" spans="1:23">
      <c r="A96" s="171"/>
      <c r="B96" s="171"/>
      <c r="C96" s="402"/>
      <c r="D96" s="182"/>
      <c r="E96" s="182"/>
      <c r="F96" s="182"/>
      <c r="G96" s="182"/>
      <c r="H96" s="182"/>
      <c r="I96" s="182"/>
      <c r="J96" s="182"/>
      <c r="K96" s="182"/>
      <c r="L96" s="182"/>
      <c r="M96" s="182"/>
      <c r="N96" s="182"/>
      <c r="O96" s="182"/>
      <c r="P96" s="182"/>
      <c r="Q96" s="182"/>
      <c r="R96" s="182"/>
      <c r="S96" s="182"/>
      <c r="T96" s="182"/>
      <c r="U96" s="182"/>
      <c r="V96" s="182"/>
      <c r="W96" s="182"/>
    </row>
    <row r="97" spans="1:23">
      <c r="A97" s="171"/>
      <c r="B97" s="171"/>
      <c r="C97" s="181"/>
      <c r="D97" s="182"/>
      <c r="E97" s="182"/>
      <c r="F97" s="182"/>
      <c r="G97" s="182"/>
      <c r="H97" s="182"/>
      <c r="I97" s="182"/>
      <c r="J97" s="182"/>
      <c r="K97" s="182"/>
      <c r="L97" s="182"/>
      <c r="M97" s="182"/>
      <c r="N97" s="182"/>
      <c r="O97" s="182"/>
      <c r="P97" s="182"/>
      <c r="Q97" s="182"/>
      <c r="R97" s="182"/>
      <c r="S97" s="182"/>
      <c r="T97" s="182"/>
      <c r="U97" s="182"/>
      <c r="V97" s="182"/>
      <c r="W97" s="182"/>
    </row>
    <row r="98" spans="1:23">
      <c r="A98" s="171"/>
      <c r="B98" s="171"/>
      <c r="C98" s="181"/>
      <c r="D98" s="182"/>
      <c r="E98" s="182"/>
      <c r="F98" s="182"/>
      <c r="G98" s="182"/>
      <c r="H98" s="182"/>
      <c r="I98" s="182"/>
      <c r="J98" s="182"/>
      <c r="K98" s="182"/>
      <c r="L98" s="182"/>
      <c r="M98" s="182"/>
      <c r="N98" s="182"/>
      <c r="O98" s="182"/>
      <c r="P98" s="182"/>
      <c r="Q98" s="182"/>
      <c r="R98" s="182"/>
      <c r="S98" s="182"/>
      <c r="T98" s="182"/>
      <c r="U98" s="182"/>
      <c r="V98" s="182"/>
      <c r="W98" s="182"/>
    </row>
    <row r="99" spans="1:23">
      <c r="A99" s="171"/>
      <c r="B99" s="171"/>
      <c r="C99" s="181"/>
      <c r="D99" s="182"/>
      <c r="E99" s="182"/>
      <c r="F99" s="182"/>
      <c r="G99" s="182"/>
      <c r="H99" s="182"/>
      <c r="I99" s="182"/>
      <c r="J99" s="182"/>
      <c r="K99" s="182"/>
      <c r="L99" s="182"/>
      <c r="M99" s="182"/>
      <c r="N99" s="182"/>
      <c r="O99" s="182"/>
      <c r="P99" s="182"/>
      <c r="Q99" s="182"/>
      <c r="R99" s="182"/>
      <c r="S99" s="182"/>
      <c r="T99" s="182"/>
      <c r="U99" s="182"/>
      <c r="V99" s="182"/>
      <c r="W99" s="182"/>
    </row>
    <row r="100" spans="1:23">
      <c r="A100" s="171"/>
      <c r="B100" s="171"/>
      <c r="C100" s="183"/>
      <c r="D100" s="184"/>
      <c r="E100" s="184"/>
      <c r="F100" s="184"/>
      <c r="G100" s="184"/>
      <c r="H100" s="184"/>
      <c r="I100" s="184"/>
      <c r="J100" s="184"/>
      <c r="K100" s="184"/>
      <c r="L100" s="184"/>
      <c r="M100" s="184"/>
      <c r="N100" s="184"/>
      <c r="O100" s="184"/>
      <c r="P100" s="184"/>
      <c r="Q100" s="184"/>
      <c r="R100" s="184"/>
      <c r="S100" s="184"/>
      <c r="T100" s="184"/>
      <c r="U100" s="184"/>
      <c r="V100" s="184"/>
      <c r="W100" s="184"/>
    </row>
    <row r="101" spans="1:23">
      <c r="A101" s="171"/>
      <c r="B101" s="171"/>
      <c r="C101" s="403"/>
      <c r="D101" s="183"/>
      <c r="E101" s="183"/>
      <c r="F101" s="183"/>
      <c r="G101" s="183"/>
      <c r="H101" s="183"/>
      <c r="I101" s="183"/>
      <c r="J101" s="183"/>
      <c r="K101" s="183"/>
      <c r="L101" s="183"/>
      <c r="M101" s="183"/>
      <c r="N101" s="183"/>
      <c r="O101" s="183"/>
      <c r="P101" s="183"/>
      <c r="Q101" s="183"/>
      <c r="R101" s="183"/>
      <c r="S101" s="183"/>
      <c r="T101" s="183"/>
      <c r="U101" s="183"/>
      <c r="V101" s="183"/>
      <c r="W101" s="183"/>
    </row>
    <row r="102" spans="1:23">
      <c r="A102" s="171"/>
      <c r="B102" s="171"/>
      <c r="C102" s="403"/>
      <c r="D102" s="183"/>
      <c r="E102" s="183"/>
      <c r="F102" s="183"/>
      <c r="G102" s="183"/>
      <c r="H102" s="183"/>
      <c r="I102" s="183"/>
      <c r="J102" s="183"/>
      <c r="K102" s="183"/>
      <c r="L102" s="183"/>
      <c r="M102" s="183"/>
      <c r="N102" s="183"/>
      <c r="O102" s="183"/>
      <c r="P102" s="183"/>
      <c r="Q102" s="183"/>
      <c r="R102" s="183"/>
      <c r="S102" s="183"/>
      <c r="T102" s="183"/>
      <c r="U102" s="183"/>
      <c r="V102" s="183"/>
      <c r="W102" s="183"/>
    </row>
    <row r="103" spans="1:23">
      <c r="A103" s="27"/>
      <c r="B103" s="27"/>
      <c r="C103" s="403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</row>
    <row r="104" spans="1:23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</row>
    <row r="105" spans="1:23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</row>
  </sheetData>
  <mergeCells count="14">
    <mergeCell ref="O24:Q24"/>
    <mergeCell ref="R24:T24"/>
    <mergeCell ref="U24:W24"/>
    <mergeCell ref="E4:K4"/>
    <mergeCell ref="L4:N4"/>
    <mergeCell ref="O4:Q4"/>
    <mergeCell ref="R4:T4"/>
    <mergeCell ref="U4:W4"/>
    <mergeCell ref="C28:C30"/>
    <mergeCell ref="C7:C9"/>
    <mergeCell ref="C10:C12"/>
    <mergeCell ref="C13:C15"/>
    <mergeCell ref="C22:C24"/>
    <mergeCell ref="C25:C27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75" orientation="landscape" useFirstPageNumber="1" r:id="rId1"/>
  <headerFooter>
    <oddHeader>&amp;R&amp;"Trebuchet MS,보통"&amp;12
www.wooribank.com</oddHeader>
    <oddFooter>&amp;R&amp;"Trebuchet MS,보통"Page 11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5"/>
  <sheetViews>
    <sheetView showGridLines="0" view="pageBreakPreview" zoomScale="85" zoomScaleNormal="85" zoomScaleSheetLayoutView="85" workbookViewId="0">
      <selection activeCell="A3" sqref="A3"/>
    </sheetView>
  </sheetViews>
  <sheetFormatPr defaultRowHeight="15"/>
  <cols>
    <col min="1" max="1" width="18.7109375" style="67" customWidth="1"/>
    <col min="2" max="2" width="3.85546875" style="67" customWidth="1"/>
    <col min="3" max="3" width="27.28515625" style="67" customWidth="1"/>
    <col min="4" max="27" width="8.140625" style="67" customWidth="1"/>
    <col min="28" max="16384" width="9.140625" style="67"/>
  </cols>
  <sheetData>
    <row r="1" spans="1:25" ht="30" customHeight="1">
      <c r="A1" s="690"/>
      <c r="B1" s="149"/>
      <c r="C1" s="294" t="s">
        <v>373</v>
      </c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149"/>
    </row>
    <row r="2" spans="1:25">
      <c r="A2" s="150"/>
    </row>
    <row r="3" spans="1:25" ht="17.25">
      <c r="A3" s="150"/>
      <c r="C3" s="151" t="s">
        <v>322</v>
      </c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</row>
    <row r="4" spans="1:25">
      <c r="A4" s="150"/>
      <c r="C4" s="220"/>
      <c r="D4" s="1598" t="s">
        <v>528</v>
      </c>
      <c r="E4" s="1599"/>
      <c r="F4" s="1600"/>
      <c r="G4" s="1598" t="s">
        <v>417</v>
      </c>
      <c r="H4" s="1599"/>
      <c r="I4" s="1600"/>
      <c r="J4" s="1598" t="s">
        <v>527</v>
      </c>
      <c r="K4" s="1599"/>
      <c r="L4" s="1600"/>
      <c r="M4" s="1598" t="s">
        <v>413</v>
      </c>
      <c r="N4" s="1599"/>
      <c r="O4" s="1600"/>
      <c r="P4" s="1598" t="s">
        <v>416</v>
      </c>
      <c r="Q4" s="1599"/>
      <c r="R4" s="1600"/>
      <c r="S4" s="1598" t="s">
        <v>533</v>
      </c>
      <c r="T4" s="1599"/>
      <c r="U4" s="1600"/>
      <c r="V4" s="1598" t="s">
        <v>534</v>
      </c>
      <c r="W4" s="1599"/>
      <c r="X4" s="1600"/>
    </row>
    <row r="5" spans="1:25" ht="15.75" thickBot="1">
      <c r="A5" s="155"/>
      <c r="B5" s="93"/>
      <c r="C5" s="456" t="s">
        <v>92</v>
      </c>
      <c r="D5" s="610" t="s">
        <v>252</v>
      </c>
      <c r="E5" s="611" t="s">
        <v>253</v>
      </c>
      <c r="F5" s="612" t="s">
        <v>1</v>
      </c>
      <c r="G5" s="610" t="s">
        <v>252</v>
      </c>
      <c r="H5" s="611" t="s">
        <v>253</v>
      </c>
      <c r="I5" s="612" t="s">
        <v>1</v>
      </c>
      <c r="J5" s="610" t="s">
        <v>252</v>
      </c>
      <c r="K5" s="611" t="s">
        <v>253</v>
      </c>
      <c r="L5" s="612" t="s">
        <v>1</v>
      </c>
      <c r="M5" s="610" t="s">
        <v>252</v>
      </c>
      <c r="N5" s="611" t="s">
        <v>253</v>
      </c>
      <c r="O5" s="612" t="s">
        <v>1</v>
      </c>
      <c r="P5" s="610" t="s">
        <v>538</v>
      </c>
      <c r="Q5" s="611" t="s">
        <v>253</v>
      </c>
      <c r="R5" s="612" t="s">
        <v>1</v>
      </c>
      <c r="S5" s="610" t="s">
        <v>252</v>
      </c>
      <c r="T5" s="611" t="s">
        <v>253</v>
      </c>
      <c r="U5" s="612" t="s">
        <v>1</v>
      </c>
      <c r="V5" s="610" t="s">
        <v>252</v>
      </c>
      <c r="W5" s="611" t="s">
        <v>253</v>
      </c>
      <c r="X5" s="612" t="s">
        <v>1</v>
      </c>
    </row>
    <row r="6" spans="1:25" ht="15.95" customHeight="1">
      <c r="A6" s="155"/>
      <c r="B6" s="93"/>
      <c r="C6" s="591" t="s">
        <v>93</v>
      </c>
      <c r="D6" s="928">
        <v>251661.96</v>
      </c>
      <c r="E6" s="929">
        <v>6986.9189999999999</v>
      </c>
      <c r="F6" s="872">
        <f>E6/D6*365/365*100</f>
        <v>2.7763111278319537</v>
      </c>
      <c r="G6" s="945">
        <v>251987.264</v>
      </c>
      <c r="H6" s="946">
        <v>1698.769</v>
      </c>
      <c r="I6" s="947">
        <f>H6/G6*365/90*100</f>
        <v>2.7340477237593865</v>
      </c>
      <c r="J6" s="945">
        <v>252707.32850028601</v>
      </c>
      <c r="K6" s="946">
        <v>3424.1973429</v>
      </c>
      <c r="L6" s="947">
        <f>K6/J6*365/181*100</f>
        <v>2.7324689706750829</v>
      </c>
      <c r="M6" s="1114">
        <v>253487.136</v>
      </c>
      <c r="N6" s="1115">
        <v>5220.3919999999998</v>
      </c>
      <c r="O6" s="1116">
        <v>2.75</v>
      </c>
      <c r="P6" s="928">
        <v>255485.37400000001</v>
      </c>
      <c r="Q6" s="1117">
        <v>7040.107</v>
      </c>
      <c r="R6" s="872">
        <f>Q6/P6*365/365*100</f>
        <v>2.7555812255616634</v>
      </c>
      <c r="S6" s="1159">
        <v>265930.44</v>
      </c>
      <c r="T6" s="1160">
        <v>1879.56</v>
      </c>
      <c r="U6" s="1161">
        <f>T6/S6*365/90*100</f>
        <v>2.8664112314483443</v>
      </c>
      <c r="V6" s="1376">
        <v>265630.74</v>
      </c>
      <c r="W6" s="1379">
        <v>3833.19</v>
      </c>
      <c r="X6" s="1392">
        <f>W6/V6*365/181*100</f>
        <v>2.9100222120043795</v>
      </c>
    </row>
    <row r="7" spans="1:25" ht="15.95" customHeight="1">
      <c r="A7" s="155"/>
      <c r="B7" s="93"/>
      <c r="C7" s="594" t="s">
        <v>94</v>
      </c>
      <c r="D7" s="928">
        <v>195614.26199999999</v>
      </c>
      <c r="E7" s="929">
        <v>5990.4089999999997</v>
      </c>
      <c r="F7" s="872">
        <f t="shared" ref="F7:F15" si="0">E7/D7*365/365*100</f>
        <v>3.0623579992342274</v>
      </c>
      <c r="G7" s="1118">
        <v>196942.07999999999</v>
      </c>
      <c r="H7" s="1119">
        <v>1458.3389999999999</v>
      </c>
      <c r="I7" s="947">
        <f t="shared" ref="I7:I15" si="1">H7/G7*365/90*100</f>
        <v>3.0031036705478757</v>
      </c>
      <c r="J7" s="1118">
        <v>197863.94160465599</v>
      </c>
      <c r="K7" s="1119">
        <v>2941.9541300639999</v>
      </c>
      <c r="L7" s="947">
        <f t="shared" ref="L7:L15" si="2">K7/J7*365/181*100</f>
        <v>2.9983583075717122</v>
      </c>
      <c r="M7" s="1120">
        <v>198399.61499999999</v>
      </c>
      <c r="N7" s="1121">
        <v>4486.9470000000001</v>
      </c>
      <c r="O7" s="1116">
        <v>3.02</v>
      </c>
      <c r="P7" s="928">
        <v>199600.378</v>
      </c>
      <c r="Q7" s="1117">
        <v>6035.6859999999997</v>
      </c>
      <c r="R7" s="872">
        <f t="shared" ref="R7:R15" si="3">Q7/P7*365/365*100</f>
        <v>3.0238850549671801</v>
      </c>
      <c r="S7" s="1159">
        <v>208251.9</v>
      </c>
      <c r="T7" s="1160">
        <v>1597.16</v>
      </c>
      <c r="U7" s="1161">
        <f t="shared" ref="U7:U21" si="4">T7/S7*365/90*100</f>
        <v>3.1103539084690759</v>
      </c>
      <c r="V7" s="1377">
        <v>208190.98</v>
      </c>
      <c r="W7" s="1380">
        <v>3243.24</v>
      </c>
      <c r="X7" s="1392">
        <f t="shared" ref="X7:X15" si="5">W7/V7*365/181*100</f>
        <v>3.1414595190992531</v>
      </c>
    </row>
    <row r="8" spans="1:25" ht="15.95" customHeight="1">
      <c r="A8" s="155"/>
      <c r="B8" s="93"/>
      <c r="C8" s="594" t="s">
        <v>95</v>
      </c>
      <c r="D8" s="928">
        <v>23124.513999999999</v>
      </c>
      <c r="E8" s="929">
        <v>395.91300000000001</v>
      </c>
      <c r="F8" s="872">
        <f t="shared" si="0"/>
        <v>1.71209219791603</v>
      </c>
      <c r="G8" s="1118">
        <v>21104.407999999999</v>
      </c>
      <c r="H8" s="1119">
        <v>103.961</v>
      </c>
      <c r="I8" s="947">
        <f t="shared" si="1"/>
        <v>1.9977798529629978</v>
      </c>
      <c r="J8" s="1118">
        <v>20682.184845921001</v>
      </c>
      <c r="K8" s="1119">
        <v>208.81848113300001</v>
      </c>
      <c r="L8" s="947">
        <f t="shared" si="2"/>
        <v>2.0360423485279635</v>
      </c>
      <c r="M8" s="1120">
        <v>20239.821</v>
      </c>
      <c r="N8" s="1121">
        <v>318.83300000000003</v>
      </c>
      <c r="O8" s="1116">
        <v>2.11</v>
      </c>
      <c r="P8" s="928">
        <v>20430.7</v>
      </c>
      <c r="Q8" s="1117">
        <v>444.44900000000001</v>
      </c>
      <c r="R8" s="872">
        <f t="shared" si="3"/>
        <v>2.1753978082004042</v>
      </c>
      <c r="S8" s="1159">
        <v>19713.419999999998</v>
      </c>
      <c r="T8" s="1160">
        <v>125.08</v>
      </c>
      <c r="U8" s="1161">
        <f t="shared" si="4"/>
        <v>2.5732160573299252</v>
      </c>
      <c r="V8" s="1377">
        <v>19920.72</v>
      </c>
      <c r="W8" s="1380">
        <v>270.75</v>
      </c>
      <c r="X8" s="1392">
        <f t="shared" si="5"/>
        <v>2.7408023859618198</v>
      </c>
    </row>
    <row r="9" spans="1:25" ht="15.95" customHeight="1">
      <c r="A9" s="155"/>
      <c r="B9" s="93"/>
      <c r="C9" s="591" t="s">
        <v>96</v>
      </c>
      <c r="D9" s="928">
        <v>246935.12100000001</v>
      </c>
      <c r="E9" s="929">
        <v>3447.7979999999998</v>
      </c>
      <c r="F9" s="872">
        <f t="shared" si="0"/>
        <v>1.3962363822681989</v>
      </c>
      <c r="G9" s="1118">
        <v>247161.11</v>
      </c>
      <c r="H9" s="1119">
        <v>806.50900000000001</v>
      </c>
      <c r="I9" s="947">
        <f t="shared" si="1"/>
        <v>1.323364365678547</v>
      </c>
      <c r="J9" s="1118">
        <v>248231.83381074399</v>
      </c>
      <c r="K9" s="1119">
        <v>1617.16256737</v>
      </c>
      <c r="L9" s="947">
        <f t="shared" si="2"/>
        <v>1.3137432391872466</v>
      </c>
      <c r="M9" s="1120">
        <v>249075.986</v>
      </c>
      <c r="N9" s="1121">
        <v>2440.9479999999999</v>
      </c>
      <c r="O9" s="1116">
        <v>1.31</v>
      </c>
      <c r="P9" s="928">
        <v>250434.66899999999</v>
      </c>
      <c r="Q9" s="1117">
        <v>3294.913</v>
      </c>
      <c r="R9" s="872">
        <f t="shared" si="3"/>
        <v>1.315677662823912</v>
      </c>
      <c r="S9" s="1159">
        <v>258403.31</v>
      </c>
      <c r="T9" s="1160">
        <v>893.9</v>
      </c>
      <c r="U9" s="1161">
        <f t="shared" si="4"/>
        <v>1.4029468550968294</v>
      </c>
      <c r="V9" s="1377">
        <v>258601.25</v>
      </c>
      <c r="W9" s="1380">
        <v>1841.37</v>
      </c>
      <c r="X9" s="1392">
        <f t="shared" si="5"/>
        <v>1.4359017772541243</v>
      </c>
    </row>
    <row r="10" spans="1:25" ht="15.95" customHeight="1">
      <c r="A10" s="155"/>
      <c r="B10" s="93"/>
      <c r="C10" s="594" t="s">
        <v>97</v>
      </c>
      <c r="D10" s="928">
        <v>190541.264</v>
      </c>
      <c r="E10" s="929">
        <v>2596.8090000000002</v>
      </c>
      <c r="F10" s="872">
        <f t="shared" si="0"/>
        <v>1.362859123260566</v>
      </c>
      <c r="G10" s="1118">
        <v>192589.23199999999</v>
      </c>
      <c r="H10" s="1119">
        <v>599.45899999999995</v>
      </c>
      <c r="I10" s="947">
        <f t="shared" si="1"/>
        <v>1.2623443442454654</v>
      </c>
      <c r="J10" s="1118">
        <v>193823.87541964601</v>
      </c>
      <c r="K10" s="1119">
        <v>1203.3209208630001</v>
      </c>
      <c r="L10" s="947">
        <f t="shared" si="2"/>
        <v>1.2519543230274841</v>
      </c>
      <c r="M10" s="1120">
        <v>194769.37100000001</v>
      </c>
      <c r="N10" s="1121">
        <v>1811.9349999999999</v>
      </c>
      <c r="O10" s="1116">
        <v>1.24</v>
      </c>
      <c r="P10" s="928">
        <v>195528.78899999999</v>
      </c>
      <c r="Q10" s="1117">
        <v>2436.1480000000001</v>
      </c>
      <c r="R10" s="872">
        <f t="shared" si="3"/>
        <v>1.2459280356919715</v>
      </c>
      <c r="S10" s="1159">
        <v>202667.81</v>
      </c>
      <c r="T10" s="1160">
        <v>659.82</v>
      </c>
      <c r="U10" s="1161">
        <f t="shared" si="4"/>
        <v>1.3203560381230086</v>
      </c>
      <c r="V10" s="1377">
        <v>204017.03</v>
      </c>
      <c r="W10" s="1380">
        <v>1362.93</v>
      </c>
      <c r="X10" s="1392">
        <f t="shared" si="5"/>
        <v>1.3471669497394412</v>
      </c>
    </row>
    <row r="11" spans="1:25" ht="15.95" customHeight="1">
      <c r="A11" s="155"/>
      <c r="B11" s="93"/>
      <c r="C11" s="594" t="s">
        <v>98</v>
      </c>
      <c r="D11" s="928">
        <v>14838.683999999999</v>
      </c>
      <c r="E11" s="929">
        <v>70.228999999999999</v>
      </c>
      <c r="F11" s="872">
        <f t="shared" si="0"/>
        <v>0.47328321029007697</v>
      </c>
      <c r="G11" s="1118">
        <v>14483.138000000001</v>
      </c>
      <c r="H11" s="1119">
        <v>17.657</v>
      </c>
      <c r="I11" s="947">
        <f t="shared" si="1"/>
        <v>0.49442975993492877</v>
      </c>
      <c r="J11" s="1118">
        <v>14328.556991492</v>
      </c>
      <c r="K11" s="1119">
        <v>34.399743033</v>
      </c>
      <c r="L11" s="947">
        <f t="shared" si="2"/>
        <v>0.48413561528858123</v>
      </c>
      <c r="M11" s="1120">
        <v>14007.69</v>
      </c>
      <c r="N11" s="1121">
        <v>52.075000000000003</v>
      </c>
      <c r="O11" s="1116">
        <v>0.5</v>
      </c>
      <c r="P11" s="928">
        <v>14338.927</v>
      </c>
      <c r="Q11" s="1117">
        <v>73.766000000000005</v>
      </c>
      <c r="R11" s="872">
        <f t="shared" si="3"/>
        <v>0.5144457461844949</v>
      </c>
      <c r="S11" s="1159">
        <v>16192.43</v>
      </c>
      <c r="T11" s="1160">
        <v>26.18</v>
      </c>
      <c r="U11" s="1161">
        <f t="shared" si="4"/>
        <v>0.65570420526409223</v>
      </c>
      <c r="V11" s="1377">
        <v>15583.07</v>
      </c>
      <c r="W11" s="1380">
        <v>55.44</v>
      </c>
      <c r="X11" s="1392">
        <f t="shared" si="5"/>
        <v>0.71743818790279656</v>
      </c>
    </row>
    <row r="12" spans="1:25" ht="15.95" customHeight="1">
      <c r="A12" s="155"/>
      <c r="B12" s="93"/>
      <c r="C12" s="591" t="s">
        <v>99</v>
      </c>
      <c r="D12" s="928">
        <v>8669.5059999999994</v>
      </c>
      <c r="E12" s="929">
        <v>114.661</v>
      </c>
      <c r="F12" s="872">
        <f t="shared" si="0"/>
        <v>1.3225782414822715</v>
      </c>
      <c r="G12" s="1118">
        <v>9062.9169999999995</v>
      </c>
      <c r="H12" s="1119">
        <v>27.045999999999999</v>
      </c>
      <c r="I12" s="947">
        <f t="shared" si="1"/>
        <v>1.2102787166158044</v>
      </c>
      <c r="J12" s="1118">
        <v>8638.5445270069995</v>
      </c>
      <c r="K12" s="1119">
        <v>52.177659551999902</v>
      </c>
      <c r="L12" s="947">
        <f t="shared" si="2"/>
        <v>1.2180309062660204</v>
      </c>
      <c r="M12" s="1120">
        <v>8519.768</v>
      </c>
      <c r="N12" s="1121">
        <v>77.355999999999995</v>
      </c>
      <c r="O12" s="1116">
        <v>1.22</v>
      </c>
      <c r="P12" s="928">
        <v>8231.0820000000003</v>
      </c>
      <c r="Q12" s="1117">
        <v>101.03700000000001</v>
      </c>
      <c r="R12" s="872">
        <f t="shared" si="3"/>
        <v>1.2275056912323314</v>
      </c>
      <c r="S12" s="1159">
        <v>6878.02</v>
      </c>
      <c r="T12" s="1160">
        <v>23.02</v>
      </c>
      <c r="U12" s="1161">
        <f t="shared" si="4"/>
        <v>1.3573512273719601</v>
      </c>
      <c r="V12" s="1377">
        <v>6934.7</v>
      </c>
      <c r="W12" s="1380">
        <v>48.03</v>
      </c>
      <c r="X12" s="1392">
        <f t="shared" si="5"/>
        <v>1.3966873454953537</v>
      </c>
    </row>
    <row r="13" spans="1:25" ht="15.95" customHeight="1">
      <c r="A13" s="155"/>
      <c r="B13" s="93"/>
      <c r="C13" s="594" t="s">
        <v>100</v>
      </c>
      <c r="D13" s="928">
        <v>10035.713</v>
      </c>
      <c r="E13" s="929">
        <v>84.527000000000001</v>
      </c>
      <c r="F13" s="872">
        <f t="shared" si="0"/>
        <v>0.84226202961364072</v>
      </c>
      <c r="G13" s="1118">
        <v>8584.0679999999993</v>
      </c>
      <c r="H13" s="1119">
        <v>25.298999999999999</v>
      </c>
      <c r="I13" s="947">
        <f t="shared" si="1"/>
        <v>1.1952549770108998</v>
      </c>
      <c r="J13" s="1118">
        <v>8457.8795904569997</v>
      </c>
      <c r="K13" s="1119">
        <v>51.687904357000001</v>
      </c>
      <c r="L13" s="947">
        <f t="shared" si="2"/>
        <v>1.232371697850636</v>
      </c>
      <c r="M13" s="1120">
        <v>8272.08</v>
      </c>
      <c r="N13" s="1121">
        <v>80.325000000000003</v>
      </c>
      <c r="O13" s="1116">
        <v>1.3</v>
      </c>
      <c r="P13" s="928">
        <v>8247.0969999999998</v>
      </c>
      <c r="Q13" s="1117">
        <v>111.595</v>
      </c>
      <c r="R13" s="872">
        <f t="shared" si="3"/>
        <v>1.3531428089180959</v>
      </c>
      <c r="S13" s="1159">
        <v>6771.65</v>
      </c>
      <c r="T13" s="1160">
        <v>29.14</v>
      </c>
      <c r="U13" s="1161">
        <f t="shared" si="4"/>
        <v>1.7452007839874903</v>
      </c>
      <c r="V13" s="1377">
        <v>6727.1</v>
      </c>
      <c r="W13" s="1380">
        <v>64.23</v>
      </c>
      <c r="X13" s="1392">
        <f t="shared" si="5"/>
        <v>1.9254148984757045</v>
      </c>
    </row>
    <row r="14" spans="1:25" ht="15.95" customHeight="1">
      <c r="A14" s="155"/>
      <c r="B14" s="93"/>
      <c r="C14" s="594" t="s">
        <v>101</v>
      </c>
      <c r="D14" s="1122">
        <v>14233.558000000001</v>
      </c>
      <c r="E14" s="1123">
        <v>386.02300000000002</v>
      </c>
      <c r="F14" s="872">
        <f t="shared" si="0"/>
        <v>2.7120625777476022</v>
      </c>
      <c r="G14" s="1118">
        <v>14790.45</v>
      </c>
      <c r="H14" s="1119">
        <v>90.242000000000004</v>
      </c>
      <c r="I14" s="947">
        <f t="shared" si="1"/>
        <v>2.474444282928812</v>
      </c>
      <c r="J14" s="1118">
        <v>15380.004069496001</v>
      </c>
      <c r="K14" s="1119">
        <v>184.14973864699999</v>
      </c>
      <c r="L14" s="947">
        <f t="shared" si="2"/>
        <v>2.4145096531115731</v>
      </c>
      <c r="M14" s="1120">
        <v>15951.574000000001</v>
      </c>
      <c r="N14" s="1121">
        <v>282.15100000000001</v>
      </c>
      <c r="O14" s="1116">
        <v>2.36</v>
      </c>
      <c r="P14" s="1122">
        <v>16503.670999999998</v>
      </c>
      <c r="Q14" s="1124">
        <v>386.51400000000001</v>
      </c>
      <c r="R14" s="872">
        <f t="shared" si="3"/>
        <v>2.3419880340561807</v>
      </c>
      <c r="S14" s="1162">
        <v>17971.009999999998</v>
      </c>
      <c r="T14" s="1163">
        <v>104.63</v>
      </c>
      <c r="U14" s="1161">
        <f t="shared" si="4"/>
        <v>2.3612071763232998</v>
      </c>
      <c r="V14" s="1377">
        <v>17458.36</v>
      </c>
      <c r="W14" s="1380">
        <v>203.62</v>
      </c>
      <c r="X14" s="1392">
        <f t="shared" si="5"/>
        <v>2.3519672931883164</v>
      </c>
    </row>
    <row r="15" spans="1:25" ht="15.95" customHeight="1" thickBot="1">
      <c r="A15" s="155"/>
      <c r="B15" s="93"/>
      <c r="C15" s="592" t="s">
        <v>102</v>
      </c>
      <c r="D15" s="1125">
        <v>3950.614</v>
      </c>
      <c r="E15" s="1126">
        <v>100.45399999999999</v>
      </c>
      <c r="F15" s="872">
        <f t="shared" si="0"/>
        <v>2.5427439886559404</v>
      </c>
      <c r="G15" s="1127">
        <v>3715.7530000000002</v>
      </c>
      <c r="H15" s="1128">
        <v>27.988</v>
      </c>
      <c r="I15" s="947">
        <f t="shared" si="1"/>
        <v>3.0547479579210162</v>
      </c>
      <c r="J15" s="1127">
        <v>3654.9226434500001</v>
      </c>
      <c r="K15" s="1128">
        <v>54.490122851999999</v>
      </c>
      <c r="L15" s="947">
        <f t="shared" si="2"/>
        <v>3.0064493186583343</v>
      </c>
      <c r="M15" s="1129">
        <v>3653.81</v>
      </c>
      <c r="N15" s="1130">
        <v>83.677000000000007</v>
      </c>
      <c r="O15" s="1116">
        <v>3.06</v>
      </c>
      <c r="P15" s="1125">
        <v>3649.8049999999998</v>
      </c>
      <c r="Q15" s="1131">
        <v>113.35899999999999</v>
      </c>
      <c r="R15" s="872">
        <f t="shared" si="3"/>
        <v>3.1058919586114877</v>
      </c>
      <c r="S15" s="1164">
        <v>3642.86</v>
      </c>
      <c r="T15" s="1165">
        <v>30.93</v>
      </c>
      <c r="U15" s="1161">
        <f t="shared" si="4"/>
        <v>3.4434025280503047</v>
      </c>
      <c r="V15" s="1378">
        <v>3597.65</v>
      </c>
      <c r="W15" s="1381">
        <v>65.75</v>
      </c>
      <c r="X15" s="1392">
        <f t="shared" si="5"/>
        <v>3.6854552000757401</v>
      </c>
    </row>
    <row r="16" spans="1:25" ht="15.95" customHeight="1">
      <c r="A16" s="155"/>
      <c r="B16" s="93"/>
      <c r="C16" s="613" t="s">
        <v>103</v>
      </c>
      <c r="D16" s="930" t="s">
        <v>536</v>
      </c>
      <c r="E16" s="931" t="s">
        <v>537</v>
      </c>
      <c r="F16" s="873">
        <f>F6-F9</f>
        <v>1.3800747455637548</v>
      </c>
      <c r="G16" s="948" t="s">
        <v>536</v>
      </c>
      <c r="H16" s="949" t="s">
        <v>536</v>
      </c>
      <c r="I16" s="950">
        <f>I6-I9</f>
        <v>1.4106833580808396</v>
      </c>
      <c r="J16" s="948" t="s">
        <v>536</v>
      </c>
      <c r="K16" s="949" t="s">
        <v>536</v>
      </c>
      <c r="L16" s="950">
        <f>L6-L9</f>
        <v>1.4187257314878363</v>
      </c>
      <c r="M16" s="930" t="s">
        <v>536</v>
      </c>
      <c r="N16" s="931" t="s">
        <v>536</v>
      </c>
      <c r="O16" s="1132">
        <v>1.44</v>
      </c>
      <c r="P16" s="930" t="s">
        <v>536</v>
      </c>
      <c r="Q16" s="1117" t="s">
        <v>536</v>
      </c>
      <c r="R16" s="873">
        <f>R6-R9</f>
        <v>1.4399035627377514</v>
      </c>
      <c r="S16" s="1166" t="s">
        <v>536</v>
      </c>
      <c r="T16" s="1167" t="s">
        <v>536</v>
      </c>
      <c r="U16" s="1168">
        <f>U6-U9</f>
        <v>1.4634643763515149</v>
      </c>
      <c r="V16" s="1386" t="s">
        <v>407</v>
      </c>
      <c r="W16" s="1387" t="s">
        <v>407</v>
      </c>
      <c r="X16" s="1393">
        <f>X6-X9</f>
        <v>1.4741204347502552</v>
      </c>
    </row>
    <row r="17" spans="1:24" ht="15.95" customHeight="1">
      <c r="A17" s="155"/>
      <c r="B17" s="93"/>
      <c r="C17" s="614" t="s">
        <v>104</v>
      </c>
      <c r="D17" s="1133" t="s">
        <v>536</v>
      </c>
      <c r="E17" s="1134" t="s">
        <v>536</v>
      </c>
      <c r="F17" s="1135">
        <f>F7-F10</f>
        <v>1.6994988759736613</v>
      </c>
      <c r="G17" s="1136" t="s">
        <v>536</v>
      </c>
      <c r="H17" s="1137" t="s">
        <v>536</v>
      </c>
      <c r="I17" s="1138">
        <f>I7-I10</f>
        <v>1.7407593263024104</v>
      </c>
      <c r="J17" s="1136" t="s">
        <v>536</v>
      </c>
      <c r="K17" s="1137" t="s">
        <v>536</v>
      </c>
      <c r="L17" s="1138">
        <f>L7-L10</f>
        <v>1.7464039845442281</v>
      </c>
      <c r="M17" s="1133" t="s">
        <v>536</v>
      </c>
      <c r="N17" s="1134" t="s">
        <v>536</v>
      </c>
      <c r="O17" s="1139">
        <v>1.78</v>
      </c>
      <c r="P17" s="1133" t="s">
        <v>536</v>
      </c>
      <c r="Q17" s="1124" t="s">
        <v>536</v>
      </c>
      <c r="R17" s="1135">
        <f>R7-R10</f>
        <v>1.7779570192752086</v>
      </c>
      <c r="S17" s="1169" t="s">
        <v>536</v>
      </c>
      <c r="T17" s="1170" t="s">
        <v>536</v>
      </c>
      <c r="U17" s="1171">
        <f>U7-U10</f>
        <v>1.7899978703460673</v>
      </c>
      <c r="V17" s="1388" t="s">
        <v>408</v>
      </c>
      <c r="W17" s="1389" t="s">
        <v>408</v>
      </c>
      <c r="X17" s="1394">
        <f>X7-X10</f>
        <v>1.794292569359812</v>
      </c>
    </row>
    <row r="18" spans="1:24" ht="15.95" customHeight="1">
      <c r="A18" s="155"/>
      <c r="B18" s="93"/>
      <c r="C18" s="614" t="s">
        <v>105</v>
      </c>
      <c r="D18" s="1133" t="s">
        <v>536</v>
      </c>
      <c r="E18" s="1134" t="s">
        <v>536</v>
      </c>
      <c r="F18" s="1135">
        <f>F8-F11</f>
        <v>1.2388089876259529</v>
      </c>
      <c r="G18" s="1136" t="s">
        <v>536</v>
      </c>
      <c r="H18" s="1137" t="s">
        <v>536</v>
      </c>
      <c r="I18" s="1138">
        <f>I8-I11</f>
        <v>1.503350093028069</v>
      </c>
      <c r="J18" s="1136" t="s">
        <v>536</v>
      </c>
      <c r="K18" s="1137" t="s">
        <v>536</v>
      </c>
      <c r="L18" s="1138">
        <f>L8-L11</f>
        <v>1.5519067332393823</v>
      </c>
      <c r="M18" s="1133" t="s">
        <v>536</v>
      </c>
      <c r="N18" s="1134" t="s">
        <v>536</v>
      </c>
      <c r="O18" s="1139">
        <v>1.61</v>
      </c>
      <c r="P18" s="1133" t="s">
        <v>536</v>
      </c>
      <c r="Q18" s="1124" t="s">
        <v>536</v>
      </c>
      <c r="R18" s="1135">
        <f>R8-R11</f>
        <v>1.6609520620159093</v>
      </c>
      <c r="S18" s="1169" t="s">
        <v>536</v>
      </c>
      <c r="T18" s="1170" t="s">
        <v>536</v>
      </c>
      <c r="U18" s="1171">
        <f>U8-U11</f>
        <v>1.917511852065833</v>
      </c>
      <c r="V18" s="1388" t="s">
        <v>407</v>
      </c>
      <c r="W18" s="1389" t="s">
        <v>408</v>
      </c>
      <c r="X18" s="1394">
        <f>X8-X11</f>
        <v>2.0233641980590233</v>
      </c>
    </row>
    <row r="19" spans="1:24" ht="15.95" customHeight="1">
      <c r="A19" s="155"/>
      <c r="B19" s="93"/>
      <c r="C19" s="615" t="s">
        <v>106</v>
      </c>
      <c r="D19" s="1140">
        <v>251661.96</v>
      </c>
      <c r="E19" s="1141">
        <v>3539.12</v>
      </c>
      <c r="F19" s="1142">
        <f t="shared" ref="F19:F21" si="6">E19/D19*365/365*100</f>
        <v>1.4062991482701637</v>
      </c>
      <c r="G19" s="1143">
        <v>251987.264</v>
      </c>
      <c r="H19" s="1144">
        <v>892.26099999999997</v>
      </c>
      <c r="I19" s="947">
        <f t="shared" ref="I19:I21" si="7">H19/G19*365/90*100</f>
        <v>1.436030535081152</v>
      </c>
      <c r="J19" s="1143">
        <v>252707.32850028601</v>
      </c>
      <c r="K19" s="1144">
        <v>1807.0347755299999</v>
      </c>
      <c r="L19" s="947">
        <f>K19/J19*365/181*100</f>
        <v>1.4419923732797364</v>
      </c>
      <c r="M19" s="1145">
        <v>253487.136</v>
      </c>
      <c r="N19" s="1146">
        <v>2779.444</v>
      </c>
      <c r="O19" s="1147">
        <f>N19/M19*365/273*100</f>
        <v>1.4659940956082469</v>
      </c>
      <c r="P19" s="928">
        <v>255485.37400000001</v>
      </c>
      <c r="Q19" s="1148">
        <v>3745.1950000000002</v>
      </c>
      <c r="R19" s="1142">
        <f t="shared" ref="R19:R21" si="8">Q19/P19*365/365*100</f>
        <v>1.4659136612650085</v>
      </c>
      <c r="S19" s="1172">
        <v>265930.44</v>
      </c>
      <c r="T19" s="1173">
        <v>985.66</v>
      </c>
      <c r="U19" s="1161">
        <f t="shared" si="4"/>
        <v>1.5031746229912186</v>
      </c>
      <c r="V19" s="1382">
        <v>265630.74</v>
      </c>
      <c r="W19" s="1384">
        <v>1991.82</v>
      </c>
      <c r="X19" s="1392">
        <f>W19/V19*365/181*100</f>
        <v>1.5121192641936776</v>
      </c>
    </row>
    <row r="20" spans="1:24" ht="15.95" customHeight="1">
      <c r="A20" s="155"/>
      <c r="B20" s="93"/>
      <c r="C20" s="614" t="s">
        <v>107</v>
      </c>
      <c r="D20" s="1140">
        <v>224133.66200000001</v>
      </c>
      <c r="E20" s="1141">
        <v>3370.502</v>
      </c>
      <c r="F20" s="1142">
        <f t="shared" si="6"/>
        <v>1.5037910726680583</v>
      </c>
      <c r="G20" s="1143">
        <v>226327.158</v>
      </c>
      <c r="H20" s="1144">
        <v>849.59299999999996</v>
      </c>
      <c r="I20" s="947">
        <f t="shared" si="7"/>
        <v>1.5223854006557669</v>
      </c>
      <c r="J20" s="1143">
        <v>227457.25964536899</v>
      </c>
      <c r="K20" s="1144">
        <v>1718.277612012</v>
      </c>
      <c r="L20" s="947">
        <f>K20/J20*365/181*100</f>
        <v>1.5233784882715924</v>
      </c>
      <c r="M20" s="1145">
        <v>228288.57199999999</v>
      </c>
      <c r="N20" s="1146">
        <v>2641.45</v>
      </c>
      <c r="O20" s="1149">
        <f>N20/M20*365/273*100</f>
        <v>1.5469933266563052</v>
      </c>
      <c r="P20" s="1140">
        <v>229882.93700000001</v>
      </c>
      <c r="Q20" s="1124">
        <v>3551.3789999999999</v>
      </c>
      <c r="R20" s="1142">
        <f t="shared" si="8"/>
        <v>1.5448641149038389</v>
      </c>
      <c r="S20" s="1172">
        <v>239833.83</v>
      </c>
      <c r="T20" s="1173">
        <v>925.34</v>
      </c>
      <c r="U20" s="1161">
        <f t="shared" si="4"/>
        <v>1.5647366252616566</v>
      </c>
      <c r="V20" s="1382">
        <v>239882.31</v>
      </c>
      <c r="W20" s="1384">
        <v>1864.24</v>
      </c>
      <c r="X20" s="1392">
        <f>W20/V20*365/181*100</f>
        <v>1.5671764231071736</v>
      </c>
    </row>
    <row r="21" spans="1:24" ht="15.95" customHeight="1" thickBot="1">
      <c r="A21" s="155"/>
      <c r="B21" s="93"/>
      <c r="C21" s="592" t="s">
        <v>108</v>
      </c>
      <c r="D21" s="1150">
        <v>27528.297999999999</v>
      </c>
      <c r="E21" s="1151">
        <v>168.61799999999999</v>
      </c>
      <c r="F21" s="1152">
        <f t="shared" si="6"/>
        <v>0.61252606318051328</v>
      </c>
      <c r="G21" s="1153">
        <v>25660.106</v>
      </c>
      <c r="H21" s="1154">
        <v>42.668700000000001</v>
      </c>
      <c r="I21" s="951">
        <f t="shared" si="7"/>
        <v>0.67437477979761018</v>
      </c>
      <c r="J21" s="1153">
        <v>25250.068854917001</v>
      </c>
      <c r="K21" s="1154">
        <v>88.757163517999999</v>
      </c>
      <c r="L21" s="951">
        <f>K21/J21*365/181*100</f>
        <v>0.70885129570102701</v>
      </c>
      <c r="M21" s="1155">
        <v>25198.563999999998</v>
      </c>
      <c r="N21" s="1156">
        <v>137.994</v>
      </c>
      <c r="O21" s="1157">
        <f>N21/M21*365/273*100</f>
        <v>0.73217454981749164</v>
      </c>
      <c r="P21" s="1150">
        <v>25602.437000000002</v>
      </c>
      <c r="Q21" s="1158">
        <v>193.815</v>
      </c>
      <c r="R21" s="1152">
        <f t="shared" si="8"/>
        <v>0.75701777920594038</v>
      </c>
      <c r="S21" s="1174">
        <v>26096.61</v>
      </c>
      <c r="T21" s="1175">
        <v>60.33</v>
      </c>
      <c r="U21" s="1176">
        <f t="shared" si="4"/>
        <v>0.93756111106640549</v>
      </c>
      <c r="V21" s="1383">
        <v>25748.43</v>
      </c>
      <c r="W21" s="1385">
        <v>127.58</v>
      </c>
      <c r="X21" s="1395">
        <f>W21/V21*365/181*100</f>
        <v>0.99918552562373364</v>
      </c>
    </row>
    <row r="22" spans="1:24">
      <c r="A22" s="155"/>
      <c r="B22" s="93"/>
      <c r="C22" s="183"/>
      <c r="D22" s="240"/>
      <c r="E22" s="240"/>
      <c r="F22" s="240"/>
      <c r="G22" s="240"/>
      <c r="H22" s="240"/>
      <c r="I22" s="240"/>
      <c r="J22" s="240"/>
      <c r="K22" s="240"/>
      <c r="L22" s="240"/>
      <c r="M22" s="240"/>
      <c r="N22" s="240"/>
      <c r="O22" s="240"/>
      <c r="P22" s="240"/>
      <c r="Q22" s="240"/>
      <c r="R22" s="240"/>
      <c r="S22" s="240"/>
      <c r="T22" s="240"/>
      <c r="U22" s="240"/>
      <c r="V22" s="240"/>
      <c r="W22" s="240"/>
      <c r="X22" s="240"/>
    </row>
    <row r="23" spans="1:24" ht="17.25">
      <c r="A23" s="155"/>
      <c r="B23" s="93"/>
      <c r="C23" s="151" t="s">
        <v>323</v>
      </c>
      <c r="D23" s="15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</row>
    <row r="24" spans="1:24">
      <c r="A24" s="155"/>
      <c r="B24" s="93"/>
      <c r="C24" s="457"/>
      <c r="D24" s="1598" t="s">
        <v>522</v>
      </c>
      <c r="E24" s="1599"/>
      <c r="F24" s="1600"/>
      <c r="G24" s="1598" t="s">
        <v>417</v>
      </c>
      <c r="H24" s="1599"/>
      <c r="I24" s="1600"/>
      <c r="J24" s="1598" t="s">
        <v>412</v>
      </c>
      <c r="K24" s="1599"/>
      <c r="L24" s="1600"/>
      <c r="M24" s="1598" t="s">
        <v>413</v>
      </c>
      <c r="N24" s="1599"/>
      <c r="O24" s="1600"/>
      <c r="P24" s="1598" t="s">
        <v>414</v>
      </c>
      <c r="Q24" s="1599"/>
      <c r="R24" s="1600"/>
      <c r="S24" s="1598" t="s">
        <v>533</v>
      </c>
      <c r="T24" s="1599"/>
      <c r="U24" s="1600"/>
      <c r="V24" s="1601" t="s">
        <v>535</v>
      </c>
      <c r="W24" s="1602"/>
      <c r="X24" s="1603"/>
    </row>
    <row r="25" spans="1:24" ht="15.75" thickBot="1">
      <c r="A25" s="155"/>
      <c r="B25" s="93"/>
      <c r="C25" s="456" t="s">
        <v>92</v>
      </c>
      <c r="D25" s="610" t="s">
        <v>252</v>
      </c>
      <c r="E25" s="611" t="s">
        <v>253</v>
      </c>
      <c r="F25" s="612" t="s">
        <v>1</v>
      </c>
      <c r="G25" s="610" t="s">
        <v>252</v>
      </c>
      <c r="H25" s="611" t="s">
        <v>253</v>
      </c>
      <c r="I25" s="612" t="s">
        <v>1</v>
      </c>
      <c r="J25" s="610" t="s">
        <v>252</v>
      </c>
      <c r="K25" s="611" t="s">
        <v>253</v>
      </c>
      <c r="L25" s="612" t="s">
        <v>1</v>
      </c>
      <c r="M25" s="610" t="s">
        <v>252</v>
      </c>
      <c r="N25" s="611" t="s">
        <v>253</v>
      </c>
      <c r="O25" s="612" t="s">
        <v>1</v>
      </c>
      <c r="P25" s="610" t="s">
        <v>252</v>
      </c>
      <c r="Q25" s="611" t="s">
        <v>253</v>
      </c>
      <c r="R25" s="612" t="s">
        <v>1</v>
      </c>
      <c r="S25" s="610" t="s">
        <v>252</v>
      </c>
      <c r="T25" s="611" t="s">
        <v>253</v>
      </c>
      <c r="U25" s="612" t="s">
        <v>1</v>
      </c>
      <c r="V25" s="610" t="s">
        <v>252</v>
      </c>
      <c r="W25" s="611" t="s">
        <v>253</v>
      </c>
      <c r="X25" s="612" t="s">
        <v>1</v>
      </c>
    </row>
    <row r="26" spans="1:24" ht="15.95" customHeight="1">
      <c r="A26" s="155"/>
      <c r="B26" s="93"/>
      <c r="C26" s="591" t="s">
        <v>238</v>
      </c>
      <c r="D26" s="928">
        <v>256510.617</v>
      </c>
      <c r="E26" s="929">
        <v>1718.63</v>
      </c>
      <c r="F26" s="872">
        <f>E26/D26*4*100</f>
        <v>2.6800138257045325</v>
      </c>
      <c r="G26" s="945">
        <v>251987.264</v>
      </c>
      <c r="H26" s="946">
        <v>1698.769</v>
      </c>
      <c r="I26" s="947">
        <f>H26/G26*365/90*100</f>
        <v>2.7340477237593865</v>
      </c>
      <c r="J26" s="945">
        <v>253419.48017360101</v>
      </c>
      <c r="K26" s="946">
        <v>1725.4281657060001</v>
      </c>
      <c r="L26" s="947">
        <v>2.7309161107728559</v>
      </c>
      <c r="M26" s="1177">
        <v>255021.323</v>
      </c>
      <c r="N26" s="1115">
        <v>1796.194</v>
      </c>
      <c r="O26" s="1149">
        <v>2.79</v>
      </c>
      <c r="P26" s="928">
        <v>261414.924</v>
      </c>
      <c r="Q26" s="1117">
        <v>1819.7159999999999</v>
      </c>
      <c r="R26" s="872">
        <v>2.7616999999999998</v>
      </c>
      <c r="S26" s="1159">
        <v>265930.44</v>
      </c>
      <c r="T26" s="1160">
        <v>1879.56</v>
      </c>
      <c r="U26" s="1161">
        <f>T26/S26*365/90*100</f>
        <v>2.8664112314483443</v>
      </c>
      <c r="V26" s="1376">
        <v>265334.33</v>
      </c>
      <c r="W26" s="1379">
        <v>1953.63</v>
      </c>
      <c r="X26" s="1392">
        <f>W26/V26*365/91*100</f>
        <v>2.9532508897504748</v>
      </c>
    </row>
    <row r="27" spans="1:24" ht="15.95" customHeight="1">
      <c r="A27" s="155"/>
      <c r="B27" s="93"/>
      <c r="C27" s="594" t="s">
        <v>239</v>
      </c>
      <c r="D27" s="928">
        <v>197389.92</v>
      </c>
      <c r="E27" s="929">
        <v>1467.4059999999999</v>
      </c>
      <c r="F27" s="872">
        <f>E27/D27*4*100-0.01</f>
        <v>2.9636189163053515</v>
      </c>
      <c r="G27" s="1118">
        <v>196942.07999999999</v>
      </c>
      <c r="H27" s="1119">
        <v>1458.3389999999999</v>
      </c>
      <c r="I27" s="947">
        <f t="shared" ref="I27:I35" si="9">H27/G27*365/90*100</f>
        <v>3.0031036705478757</v>
      </c>
      <c r="J27" s="1118">
        <v>198775.67267261699</v>
      </c>
      <c r="K27" s="1119">
        <v>1483.6155783429999</v>
      </c>
      <c r="L27" s="947">
        <v>2.9937092911096692</v>
      </c>
      <c r="M27" s="1178">
        <v>199453.49299999999</v>
      </c>
      <c r="N27" s="1121">
        <v>1544.9929999999999</v>
      </c>
      <c r="O27" s="1149">
        <v>3.07</v>
      </c>
      <c r="P27" s="928">
        <v>203163.50899999999</v>
      </c>
      <c r="Q27" s="1117">
        <v>1548.739</v>
      </c>
      <c r="R27" s="872">
        <v>3.0244</v>
      </c>
      <c r="S27" s="1159">
        <v>208251.9</v>
      </c>
      <c r="T27" s="1160">
        <v>1597.16</v>
      </c>
      <c r="U27" s="1161">
        <f t="shared" ref="U27:U41" si="10">T27/S27*365/90*100</f>
        <v>3.1103539084690759</v>
      </c>
      <c r="V27" s="1377">
        <v>208130.73</v>
      </c>
      <c r="W27" s="1380">
        <v>1646.07</v>
      </c>
      <c r="X27" s="1392">
        <f t="shared" ref="X27:X35" si="11">W27/V27*365/91*100</f>
        <v>3.1722219401809046</v>
      </c>
    </row>
    <row r="28" spans="1:24" ht="15.95" customHeight="1">
      <c r="A28" s="155"/>
      <c r="B28" s="93"/>
      <c r="C28" s="594" t="s">
        <v>240</v>
      </c>
      <c r="D28" s="928">
        <v>24104.469000000001</v>
      </c>
      <c r="E28" s="929">
        <v>103.23</v>
      </c>
      <c r="F28" s="872">
        <f t="shared" ref="F28:F35" si="12">E28/D28*4*100</f>
        <v>1.7130433364866904</v>
      </c>
      <c r="G28" s="1118">
        <v>21104.407999999999</v>
      </c>
      <c r="H28" s="1119">
        <v>103.961</v>
      </c>
      <c r="I28" s="947">
        <f t="shared" si="9"/>
        <v>1.9977798529629978</v>
      </c>
      <c r="J28" s="1118">
        <v>20264.601748990099</v>
      </c>
      <c r="K28" s="1119">
        <v>104.857461352</v>
      </c>
      <c r="L28" s="947">
        <v>2.0754522117565766</v>
      </c>
      <c r="M28" s="1178">
        <v>19369.517</v>
      </c>
      <c r="N28" s="1121">
        <v>110.014</v>
      </c>
      <c r="O28" s="1149">
        <v>2.25</v>
      </c>
      <c r="P28" s="928">
        <v>20997.114000000001</v>
      </c>
      <c r="Q28" s="1117">
        <v>125.616</v>
      </c>
      <c r="R28" s="872">
        <v>2.3734999999999999</v>
      </c>
      <c r="S28" s="1159">
        <v>19713.419999999998</v>
      </c>
      <c r="T28" s="1160">
        <v>125.08</v>
      </c>
      <c r="U28" s="1161">
        <f t="shared" si="10"/>
        <v>2.5732160573299252</v>
      </c>
      <c r="V28" s="1377">
        <v>20125.73</v>
      </c>
      <c r="W28" s="1380">
        <v>145.66999999999999</v>
      </c>
      <c r="X28" s="1392">
        <f t="shared" si="11"/>
        <v>2.90315317372721</v>
      </c>
    </row>
    <row r="29" spans="1:24" ht="15.95" customHeight="1">
      <c r="A29" s="155"/>
      <c r="B29" s="93"/>
      <c r="C29" s="591" t="s">
        <v>241</v>
      </c>
      <c r="D29" s="928">
        <v>251458.04199999999</v>
      </c>
      <c r="E29" s="929">
        <v>838.81700000000001</v>
      </c>
      <c r="F29" s="872">
        <f t="shared" si="12"/>
        <v>1.3343251913176037</v>
      </c>
      <c r="G29" s="1118">
        <v>247161.11</v>
      </c>
      <c r="H29" s="1119">
        <v>806.50900000000001</v>
      </c>
      <c r="I29" s="947">
        <f t="shared" si="9"/>
        <v>1.323364365678547</v>
      </c>
      <c r="J29" s="1118">
        <v>249290.79146946201</v>
      </c>
      <c r="K29" s="1119">
        <v>810.65390122300005</v>
      </c>
      <c r="L29" s="947">
        <v>1.3043096659746189</v>
      </c>
      <c r="M29" s="1178">
        <v>250736.76199999999</v>
      </c>
      <c r="N29" s="1121">
        <v>823.78499999999997</v>
      </c>
      <c r="O29" s="1149">
        <v>1.3</v>
      </c>
      <c r="P29" s="928">
        <v>254466.41399999999</v>
      </c>
      <c r="Q29" s="1117">
        <v>853.96500000000003</v>
      </c>
      <c r="R29" s="872">
        <v>1.3313999999999999</v>
      </c>
      <c r="S29" s="1159">
        <v>258403.31</v>
      </c>
      <c r="T29" s="1160">
        <v>893.9</v>
      </c>
      <c r="U29" s="1161">
        <f t="shared" si="10"/>
        <v>1.4029468550968294</v>
      </c>
      <c r="V29" s="1377">
        <v>258797</v>
      </c>
      <c r="W29" s="1380">
        <v>947.47</v>
      </c>
      <c r="X29" s="1392">
        <f t="shared" si="11"/>
        <v>1.4684450585755469</v>
      </c>
    </row>
    <row r="30" spans="1:24" ht="15.95" customHeight="1">
      <c r="A30" s="155"/>
      <c r="B30" s="93"/>
      <c r="C30" s="594" t="s">
        <v>97</v>
      </c>
      <c r="D30" s="928">
        <v>194517.82699999999</v>
      </c>
      <c r="E30" s="929">
        <v>634.17600000000004</v>
      </c>
      <c r="F30" s="872">
        <f t="shared" si="12"/>
        <v>1.3040984670263667</v>
      </c>
      <c r="G30" s="1118">
        <v>192589.23199999999</v>
      </c>
      <c r="H30" s="1119">
        <v>599.45899999999995</v>
      </c>
      <c r="I30" s="947">
        <f t="shared" si="9"/>
        <v>1.2623443442454654</v>
      </c>
      <c r="J30" s="1118">
        <v>195044.95143653901</v>
      </c>
      <c r="K30" s="1119">
        <v>603.86214788799998</v>
      </c>
      <c r="L30" s="947">
        <v>1.2418083223851364</v>
      </c>
      <c r="M30" s="1178">
        <v>196629.53200000001</v>
      </c>
      <c r="N30" s="1121">
        <v>608.61400000000003</v>
      </c>
      <c r="O30" s="1149">
        <v>1.23</v>
      </c>
      <c r="P30" s="928">
        <v>197782.277</v>
      </c>
      <c r="Q30" s="1117">
        <v>624.21299999999997</v>
      </c>
      <c r="R30" s="872">
        <v>1.2521</v>
      </c>
      <c r="S30" s="1159">
        <v>202667.81</v>
      </c>
      <c r="T30" s="1160">
        <v>659.82</v>
      </c>
      <c r="U30" s="1161">
        <f t="shared" si="10"/>
        <v>1.3203560381230086</v>
      </c>
      <c r="V30" s="1377">
        <v>205351.44</v>
      </c>
      <c r="W30" s="1380">
        <v>703.11</v>
      </c>
      <c r="X30" s="1392">
        <f t="shared" si="11"/>
        <v>1.3733365996929379</v>
      </c>
    </row>
    <row r="31" spans="1:24" ht="15.95" customHeight="1">
      <c r="A31" s="155"/>
      <c r="B31" s="93"/>
      <c r="C31" s="594" t="s">
        <v>98</v>
      </c>
      <c r="D31" s="928">
        <v>14959.565000000001</v>
      </c>
      <c r="E31" s="929">
        <v>16.608000000000001</v>
      </c>
      <c r="F31" s="872">
        <f t="shared" si="12"/>
        <v>0.44407708379220923</v>
      </c>
      <c r="G31" s="1118">
        <v>14483.138000000001</v>
      </c>
      <c r="H31" s="1119">
        <v>17.657</v>
      </c>
      <c r="I31" s="947">
        <f t="shared" si="9"/>
        <v>0.49442975993492877</v>
      </c>
      <c r="J31" s="1118">
        <v>14175.675163566</v>
      </c>
      <c r="K31" s="1119">
        <v>16.742716255000001</v>
      </c>
      <c r="L31" s="947">
        <v>0.47373299781524325</v>
      </c>
      <c r="M31" s="1178">
        <v>13376.418</v>
      </c>
      <c r="N31" s="1121">
        <v>17.675000000000001</v>
      </c>
      <c r="O31" s="1149">
        <v>0.52</v>
      </c>
      <c r="P31" s="928">
        <v>15321.839</v>
      </c>
      <c r="Q31" s="1117">
        <v>21.690999999999999</v>
      </c>
      <c r="R31" s="872">
        <v>0.56169999999999998</v>
      </c>
      <c r="S31" s="1159">
        <v>16192.43</v>
      </c>
      <c r="T31" s="1160">
        <v>26.18</v>
      </c>
      <c r="U31" s="1161">
        <f t="shared" si="10"/>
        <v>0.65570420526409223</v>
      </c>
      <c r="V31" s="1377">
        <v>14980.41</v>
      </c>
      <c r="W31" s="1380">
        <v>29.26</v>
      </c>
      <c r="X31" s="1392">
        <f t="shared" si="11"/>
        <v>0.78343342045737363</v>
      </c>
    </row>
    <row r="32" spans="1:24" ht="15.95" customHeight="1">
      <c r="A32" s="155"/>
      <c r="B32" s="93"/>
      <c r="C32" s="591" t="s">
        <v>242</v>
      </c>
      <c r="D32" s="928">
        <v>9086.848</v>
      </c>
      <c r="E32" s="929">
        <v>27.451000000000001</v>
      </c>
      <c r="F32" s="872">
        <f t="shared" si="12"/>
        <v>1.2083838092152526</v>
      </c>
      <c r="G32" s="1118">
        <v>9062.9169999999995</v>
      </c>
      <c r="H32" s="1119">
        <v>27.045999999999999</v>
      </c>
      <c r="I32" s="947">
        <f t="shared" si="9"/>
        <v>1.2102787166158044</v>
      </c>
      <c r="J32" s="1118">
        <v>8218.8353294039207</v>
      </c>
      <c r="K32" s="1119">
        <v>25.132138620999999</v>
      </c>
      <c r="L32" s="947">
        <v>1.2265087179790775</v>
      </c>
      <c r="M32" s="1178">
        <v>8286.0879999999997</v>
      </c>
      <c r="N32" s="1121">
        <v>25.178000000000001</v>
      </c>
      <c r="O32" s="1149">
        <v>1.21</v>
      </c>
      <c r="P32" s="928">
        <v>7374.4390000000003</v>
      </c>
      <c r="Q32" s="1117">
        <v>23.681000000000001</v>
      </c>
      <c r="R32" s="872">
        <v>1.274</v>
      </c>
      <c r="S32" s="1159">
        <v>6878.02</v>
      </c>
      <c r="T32" s="1160">
        <v>23.02</v>
      </c>
      <c r="U32" s="1161">
        <f t="shared" si="10"/>
        <v>1.3573512273719601</v>
      </c>
      <c r="V32" s="1377">
        <v>6990.75</v>
      </c>
      <c r="W32" s="1380">
        <v>25.01</v>
      </c>
      <c r="X32" s="1392">
        <f t="shared" si="11"/>
        <v>1.4349652779005853</v>
      </c>
    </row>
    <row r="33" spans="1:24" ht="15.95" customHeight="1">
      <c r="A33" s="155"/>
      <c r="B33" s="93"/>
      <c r="C33" s="594" t="s">
        <v>243</v>
      </c>
      <c r="D33" s="1122">
        <v>9868.7330000000002</v>
      </c>
      <c r="E33" s="1123">
        <v>20.693999999999999</v>
      </c>
      <c r="F33" s="872">
        <f t="shared" si="12"/>
        <v>0.83877028591208203</v>
      </c>
      <c r="G33" s="1118">
        <v>8584.0679999999993</v>
      </c>
      <c r="H33" s="1119">
        <v>25.298999999999999</v>
      </c>
      <c r="I33" s="947">
        <f t="shared" si="9"/>
        <v>1.1952549770108998</v>
      </c>
      <c r="J33" s="1118">
        <v>8333.0780841316191</v>
      </c>
      <c r="K33" s="1119">
        <v>26.389173165999999</v>
      </c>
      <c r="L33" s="947">
        <v>1.2701991090119764</v>
      </c>
      <c r="M33" s="1178">
        <v>7906.5410000000002</v>
      </c>
      <c r="N33" s="1121">
        <v>28.637</v>
      </c>
      <c r="O33" s="1149">
        <v>1.44</v>
      </c>
      <c r="P33" s="1122">
        <v>8172.96</v>
      </c>
      <c r="Q33" s="1124">
        <v>31.27</v>
      </c>
      <c r="R33" s="872">
        <v>1.5179</v>
      </c>
      <c r="S33" s="1159">
        <v>6771.65</v>
      </c>
      <c r="T33" s="1160">
        <v>29.14</v>
      </c>
      <c r="U33" s="1161">
        <f t="shared" si="10"/>
        <v>1.7452007839874903</v>
      </c>
      <c r="V33" s="1377">
        <v>6683.04</v>
      </c>
      <c r="W33" s="1380">
        <v>35.090000000000003</v>
      </c>
      <c r="X33" s="1392">
        <f t="shared" si="11"/>
        <v>2.106011701195929</v>
      </c>
    </row>
    <row r="34" spans="1:24" ht="15.95" customHeight="1">
      <c r="A34" s="155"/>
      <c r="B34" s="93"/>
      <c r="C34" s="594" t="s">
        <v>244</v>
      </c>
      <c r="D34" s="1122">
        <v>14589.334000000001</v>
      </c>
      <c r="E34" s="1123">
        <v>94.363</v>
      </c>
      <c r="F34" s="872">
        <f t="shared" si="12"/>
        <v>2.5871777286063913</v>
      </c>
      <c r="G34" s="1118">
        <v>14790.45</v>
      </c>
      <c r="H34" s="1119">
        <v>90.242000000000004</v>
      </c>
      <c r="I34" s="947">
        <f t="shared" si="9"/>
        <v>2.474444282928812</v>
      </c>
      <c r="J34" s="1118">
        <v>15963.0791036553</v>
      </c>
      <c r="K34" s="1119">
        <v>93.908105053</v>
      </c>
      <c r="L34" s="947">
        <v>2.3595972616845224</v>
      </c>
      <c r="M34" s="1178">
        <v>17076.074000000001</v>
      </c>
      <c r="N34" s="1121">
        <v>98.001000000000005</v>
      </c>
      <c r="O34" s="1149">
        <v>2.2799999999999998</v>
      </c>
      <c r="P34" s="1122">
        <v>18141.958999999999</v>
      </c>
      <c r="Q34" s="1124">
        <v>104.363</v>
      </c>
      <c r="R34" s="872">
        <v>2.2823000000000002</v>
      </c>
      <c r="S34" s="1162">
        <v>17971.009999999998</v>
      </c>
      <c r="T34" s="1163">
        <v>104.63</v>
      </c>
      <c r="U34" s="1161">
        <f t="shared" si="10"/>
        <v>2.3612071763232998</v>
      </c>
      <c r="V34" s="1377">
        <v>16951.330000000002</v>
      </c>
      <c r="W34" s="1380">
        <v>99</v>
      </c>
      <c r="X34" s="1392">
        <f t="shared" si="11"/>
        <v>2.3425177380648718</v>
      </c>
    </row>
    <row r="35" spans="1:24" ht="15.95" customHeight="1" thickBot="1">
      <c r="A35" s="155"/>
      <c r="B35" s="93"/>
      <c r="C35" s="592" t="s">
        <v>245</v>
      </c>
      <c r="D35" s="1125">
        <v>3747.3319999999999</v>
      </c>
      <c r="E35" s="1126">
        <v>23.78</v>
      </c>
      <c r="F35" s="872">
        <f t="shared" si="12"/>
        <v>2.5383392771176938</v>
      </c>
      <c r="G35" s="1127">
        <v>3715.7530000000002</v>
      </c>
      <c r="H35" s="1128">
        <v>27.988</v>
      </c>
      <c r="I35" s="947">
        <f t="shared" si="9"/>
        <v>3.0547479579210162</v>
      </c>
      <c r="J35" s="1127">
        <v>3594.7612271333001</v>
      </c>
      <c r="K35" s="1128">
        <v>26.502066613</v>
      </c>
      <c r="L35" s="947">
        <v>2.9570669993570617</v>
      </c>
      <c r="M35" s="1179">
        <v>3651.6219999999998</v>
      </c>
      <c r="N35" s="1130">
        <v>29.187000000000001</v>
      </c>
      <c r="O35" s="1149">
        <v>3.17</v>
      </c>
      <c r="P35" s="1125">
        <v>3637.9180000000001</v>
      </c>
      <c r="Q35" s="1131">
        <v>29.681999999999999</v>
      </c>
      <c r="R35" s="872">
        <v>3.2370000000000001</v>
      </c>
      <c r="S35" s="1164">
        <v>3642.86</v>
      </c>
      <c r="T35" s="1165">
        <v>30.93</v>
      </c>
      <c r="U35" s="1161">
        <f t="shared" si="10"/>
        <v>3.4434025280503047</v>
      </c>
      <c r="V35" s="1378">
        <v>3552.94</v>
      </c>
      <c r="W35" s="1381">
        <v>34.82</v>
      </c>
      <c r="X35" s="1392">
        <f t="shared" si="11"/>
        <v>3.9309033465985173</v>
      </c>
    </row>
    <row r="36" spans="1:24" ht="15.95" customHeight="1">
      <c r="A36" s="155"/>
      <c r="B36" s="93"/>
      <c r="C36" s="613" t="s">
        <v>246</v>
      </c>
      <c r="D36" s="930" t="s">
        <v>536</v>
      </c>
      <c r="E36" s="931" t="s">
        <v>536</v>
      </c>
      <c r="F36" s="873">
        <f>F26-F29</f>
        <v>1.3456886343869288</v>
      </c>
      <c r="G36" s="948" t="s">
        <v>536</v>
      </c>
      <c r="H36" s="949" t="s">
        <v>536</v>
      </c>
      <c r="I36" s="950">
        <f>I26-I29</f>
        <v>1.4106833580808396</v>
      </c>
      <c r="J36" s="948" t="s">
        <v>539</v>
      </c>
      <c r="K36" s="949" t="s">
        <v>539</v>
      </c>
      <c r="L36" s="950">
        <v>1.426606444798237</v>
      </c>
      <c r="M36" s="930" t="s">
        <v>536</v>
      </c>
      <c r="N36" s="931" t="s">
        <v>536</v>
      </c>
      <c r="O36" s="1180">
        <v>1.49</v>
      </c>
      <c r="P36" s="930" t="s">
        <v>536</v>
      </c>
      <c r="Q36" s="1117" t="s">
        <v>536</v>
      </c>
      <c r="R36" s="873">
        <f>R26-R29</f>
        <v>1.4302999999999999</v>
      </c>
      <c r="S36" s="1166" t="s">
        <v>536</v>
      </c>
      <c r="T36" s="1167" t="s">
        <v>536</v>
      </c>
      <c r="U36" s="1168">
        <f>U26-U29</f>
        <v>1.4634643763515149</v>
      </c>
      <c r="V36" s="1386" t="s">
        <v>407</v>
      </c>
      <c r="W36" s="1387" t="s">
        <v>408</v>
      </c>
      <c r="X36" s="1393">
        <f>X26-X29</f>
        <v>1.4848058311749279</v>
      </c>
    </row>
    <row r="37" spans="1:24" ht="15.95" customHeight="1">
      <c r="A37" s="155"/>
      <c r="B37" s="93"/>
      <c r="C37" s="614" t="s">
        <v>247</v>
      </c>
      <c r="D37" s="1133" t="s">
        <v>536</v>
      </c>
      <c r="E37" s="1134" t="s">
        <v>536</v>
      </c>
      <c r="F37" s="1135">
        <f>F27-F30</f>
        <v>1.6595204492789848</v>
      </c>
      <c r="G37" s="1136" t="s">
        <v>536</v>
      </c>
      <c r="H37" s="1137" t="s">
        <v>536</v>
      </c>
      <c r="I37" s="1138">
        <f>I27-I30</f>
        <v>1.7407593263024104</v>
      </c>
      <c r="J37" s="1136" t="s">
        <v>539</v>
      </c>
      <c r="K37" s="1137" t="s">
        <v>539</v>
      </c>
      <c r="L37" s="1138">
        <v>1.7519009687245328</v>
      </c>
      <c r="M37" s="1133" t="s">
        <v>536</v>
      </c>
      <c r="N37" s="1134" t="s">
        <v>536</v>
      </c>
      <c r="O37" s="1181">
        <v>1.85</v>
      </c>
      <c r="P37" s="1133" t="s">
        <v>536</v>
      </c>
      <c r="Q37" s="1124" t="s">
        <v>536</v>
      </c>
      <c r="R37" s="1135">
        <f>R27-R30</f>
        <v>1.7723</v>
      </c>
      <c r="S37" s="1169" t="s">
        <v>536</v>
      </c>
      <c r="T37" s="1170" t="s">
        <v>536</v>
      </c>
      <c r="U37" s="1171">
        <f>U27-U30</f>
        <v>1.7899978703460673</v>
      </c>
      <c r="V37" s="1388" t="s">
        <v>407</v>
      </c>
      <c r="W37" s="1389" t="s">
        <v>407</v>
      </c>
      <c r="X37" s="1394">
        <f>X27-X30</f>
        <v>1.7988853404879668</v>
      </c>
    </row>
    <row r="38" spans="1:24" ht="15.95" customHeight="1">
      <c r="A38" s="155"/>
      <c r="B38" s="93"/>
      <c r="C38" s="614" t="s">
        <v>248</v>
      </c>
      <c r="D38" s="1133" t="s">
        <v>536</v>
      </c>
      <c r="E38" s="1134" t="s">
        <v>536</v>
      </c>
      <c r="F38" s="1135">
        <f>F28-F31</f>
        <v>1.2689662526944812</v>
      </c>
      <c r="G38" s="1136" t="s">
        <v>536</v>
      </c>
      <c r="H38" s="1137" t="s">
        <v>536</v>
      </c>
      <c r="I38" s="1138">
        <f>I28-I31</f>
        <v>1.503350093028069</v>
      </c>
      <c r="J38" s="1136" t="s">
        <v>539</v>
      </c>
      <c r="K38" s="1137" t="s">
        <v>539</v>
      </c>
      <c r="L38" s="1138">
        <v>1.6017192139413332</v>
      </c>
      <c r="M38" s="1133" t="s">
        <v>536</v>
      </c>
      <c r="N38" s="1134" t="s">
        <v>536</v>
      </c>
      <c r="O38" s="1181">
        <v>1.73</v>
      </c>
      <c r="P38" s="1133" t="s">
        <v>536</v>
      </c>
      <c r="Q38" s="1124" t="s">
        <v>536</v>
      </c>
      <c r="R38" s="1135">
        <f>R28-R31</f>
        <v>1.8117999999999999</v>
      </c>
      <c r="S38" s="1169" t="s">
        <v>536</v>
      </c>
      <c r="T38" s="1170" t="s">
        <v>536</v>
      </c>
      <c r="U38" s="1171">
        <f>U28-U31</f>
        <v>1.917511852065833</v>
      </c>
      <c r="V38" s="1388" t="s">
        <v>407</v>
      </c>
      <c r="W38" s="1389" t="s">
        <v>407</v>
      </c>
      <c r="X38" s="1394">
        <f>X28-X31</f>
        <v>2.1197197532698366</v>
      </c>
    </row>
    <row r="39" spans="1:24" ht="15.95" customHeight="1">
      <c r="A39" s="155"/>
      <c r="B39" s="93"/>
      <c r="C39" s="615" t="s">
        <v>249</v>
      </c>
      <c r="D39" s="1140">
        <v>256510.617</v>
      </c>
      <c r="E39" s="1141">
        <v>879.81299999999999</v>
      </c>
      <c r="F39" s="1142">
        <f t="shared" ref="F39:F41" si="13">E39/D39*4*100</f>
        <v>1.3719712817968857</v>
      </c>
      <c r="G39" s="1143">
        <v>251987.264</v>
      </c>
      <c r="H39" s="1144">
        <v>892.26099999999997</v>
      </c>
      <c r="I39" s="947">
        <f t="shared" ref="I39:I41" si="14">H39/G39*365/90*100</f>
        <v>1.436030535081152</v>
      </c>
      <c r="J39" s="1143">
        <v>253419.48017360101</v>
      </c>
      <c r="K39" s="1144">
        <v>914.77426448300002</v>
      </c>
      <c r="L39" s="947">
        <v>1.4478561473898435</v>
      </c>
      <c r="M39" s="1145">
        <v>255021.323</v>
      </c>
      <c r="N39" s="1146">
        <v>972.40899999999999</v>
      </c>
      <c r="O39" s="1149">
        <v>1.51</v>
      </c>
      <c r="P39" s="928">
        <v>261414.924</v>
      </c>
      <c r="Q39" s="1182">
        <v>965.75099999999998</v>
      </c>
      <c r="R39" s="1142">
        <f>1.47</f>
        <v>1.47</v>
      </c>
      <c r="S39" s="1172">
        <v>265930.44</v>
      </c>
      <c r="T39" s="1173">
        <v>985.66</v>
      </c>
      <c r="U39" s="1161">
        <f t="shared" si="10"/>
        <v>1.5031746229912186</v>
      </c>
      <c r="V39" s="1382">
        <v>265334.33</v>
      </c>
      <c r="W39" s="1384">
        <v>1006.16</v>
      </c>
      <c r="X39" s="1392">
        <f>W39/V39*365/91*100</f>
        <v>1.520985506585862</v>
      </c>
    </row>
    <row r="40" spans="1:24" ht="15.95" customHeight="1">
      <c r="A40" s="155"/>
      <c r="B40" s="93"/>
      <c r="C40" s="614" t="s">
        <v>250</v>
      </c>
      <c r="D40" s="1140">
        <v>228124.772</v>
      </c>
      <c r="E40" s="1141">
        <v>829.97500000000002</v>
      </c>
      <c r="F40" s="1142">
        <f>1.36</f>
        <v>1.36</v>
      </c>
      <c r="G40" s="1143">
        <v>226327.158</v>
      </c>
      <c r="H40" s="1144">
        <v>849.59299999999996</v>
      </c>
      <c r="I40" s="947">
        <f t="shared" si="14"/>
        <v>1.5223854006557669</v>
      </c>
      <c r="J40" s="1143">
        <v>228574.94211428601</v>
      </c>
      <c r="K40" s="1144">
        <v>868.68457890800005</v>
      </c>
      <c r="L40" s="947">
        <v>1.5243509493151199</v>
      </c>
      <c r="M40" s="1145">
        <v>229924.09</v>
      </c>
      <c r="N40" s="1146">
        <v>923.17200000000003</v>
      </c>
      <c r="O40" s="1149">
        <v>1.59</v>
      </c>
      <c r="P40" s="1140">
        <v>234614.03599999999</v>
      </c>
      <c r="Q40" s="1124">
        <v>909.93</v>
      </c>
      <c r="R40" s="1142">
        <f>1.54</f>
        <v>1.54</v>
      </c>
      <c r="S40" s="1172">
        <v>239833.83</v>
      </c>
      <c r="T40" s="1173">
        <v>925.34</v>
      </c>
      <c r="U40" s="1161">
        <f t="shared" si="10"/>
        <v>1.5647366252616566</v>
      </c>
      <c r="V40" s="1382">
        <v>239930.26</v>
      </c>
      <c r="W40" s="1384">
        <v>938.91</v>
      </c>
      <c r="X40" s="1392">
        <f t="shared" ref="X40:X41" si="15">W40/V40*365/91*100</f>
        <v>1.5696051395550075</v>
      </c>
    </row>
    <row r="41" spans="1:24" ht="15.95" customHeight="1" thickBot="1">
      <c r="A41" s="155"/>
      <c r="B41" s="93"/>
      <c r="C41" s="592" t="s">
        <v>251</v>
      </c>
      <c r="D41" s="1150">
        <v>28385.845000000001</v>
      </c>
      <c r="E41" s="1151">
        <v>49.838000000000001</v>
      </c>
      <c r="F41" s="1183">
        <f t="shared" si="13"/>
        <v>0.70229369603053915</v>
      </c>
      <c r="G41" s="1153">
        <v>25660.106</v>
      </c>
      <c r="H41" s="1154">
        <v>42.668700000000001</v>
      </c>
      <c r="I41" s="951">
        <f t="shared" si="14"/>
        <v>0.67437477979761018</v>
      </c>
      <c r="J41" s="1153">
        <v>24844.538059314898</v>
      </c>
      <c r="K41" s="1154">
        <v>46.089685574999997</v>
      </c>
      <c r="L41" s="1184">
        <v>0.74408798392591835</v>
      </c>
      <c r="M41" s="1155">
        <v>25097.233</v>
      </c>
      <c r="N41" s="1156">
        <v>49.237000000000002</v>
      </c>
      <c r="O41" s="1185">
        <v>0.78</v>
      </c>
      <c r="P41" s="1150">
        <v>26800.887999999999</v>
      </c>
      <c r="Q41" s="1158">
        <v>55.820999999999998</v>
      </c>
      <c r="R41" s="1183">
        <f t="shared" ref="R41" si="16">Q41/P41*4*100</f>
        <v>0.83312164880506945</v>
      </c>
      <c r="S41" s="1174">
        <v>26096.61</v>
      </c>
      <c r="T41" s="1175">
        <v>60.33</v>
      </c>
      <c r="U41" s="1176">
        <f t="shared" si="10"/>
        <v>0.93756111106640549</v>
      </c>
      <c r="V41" s="1383">
        <v>25404.07</v>
      </c>
      <c r="W41" s="1385">
        <v>67.25</v>
      </c>
      <c r="X41" s="1396">
        <f t="shared" si="15"/>
        <v>1.0617944722598034</v>
      </c>
    </row>
    <row r="42" spans="1:24" ht="9" customHeight="1">
      <c r="A42" s="155"/>
      <c r="B42" s="93"/>
      <c r="C42" s="475"/>
      <c r="D42" s="242"/>
      <c r="E42" s="242"/>
      <c r="F42" s="242"/>
      <c r="G42" s="242"/>
      <c r="H42" s="242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</row>
    <row r="43" spans="1:24">
      <c r="A43" s="170"/>
      <c r="B43" s="171"/>
      <c r="C43" s="183" t="s">
        <v>109</v>
      </c>
      <c r="D43" s="177"/>
      <c r="E43" s="177"/>
      <c r="F43" s="177"/>
      <c r="G43" s="177"/>
      <c r="H43" s="177"/>
      <c r="I43" s="177"/>
      <c r="J43" s="177"/>
      <c r="K43" s="177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77"/>
      <c r="W43" s="177"/>
      <c r="X43" s="177"/>
    </row>
    <row r="44" spans="1:24">
      <c r="A44" s="170"/>
      <c r="B44" s="171"/>
      <c r="C44" s="455"/>
      <c r="D44" s="177"/>
      <c r="E44" s="177"/>
      <c r="F44" s="177"/>
      <c r="G44" s="177"/>
      <c r="H44" s="177"/>
      <c r="I44" s="177"/>
      <c r="J44" s="177"/>
      <c r="K44" s="177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77"/>
      <c r="W44" s="177"/>
      <c r="X44" s="177"/>
    </row>
    <row r="45" spans="1:24">
      <c r="A45" s="170"/>
      <c r="B45" s="171"/>
      <c r="D45" s="177"/>
      <c r="E45" s="177"/>
      <c r="F45" s="177"/>
      <c r="G45" s="177"/>
      <c r="H45" s="177"/>
      <c r="I45" s="177"/>
      <c r="J45" s="177"/>
      <c r="K45" s="177"/>
      <c r="L45" s="177"/>
      <c r="M45" s="177"/>
      <c r="N45" s="177"/>
      <c r="O45" s="177"/>
      <c r="P45" s="177"/>
      <c r="Q45" s="177"/>
      <c r="R45" s="177"/>
      <c r="S45" s="177"/>
      <c r="T45" s="177"/>
      <c r="U45" s="177"/>
      <c r="V45" s="177"/>
      <c r="W45" s="177"/>
      <c r="X45" s="177"/>
    </row>
    <row r="46" spans="1:24">
      <c r="A46" s="171"/>
      <c r="B46" s="171"/>
      <c r="C46" s="181"/>
      <c r="D46" s="177"/>
      <c r="E46" s="177"/>
      <c r="F46" s="177"/>
      <c r="G46" s="177"/>
      <c r="H46" s="177"/>
      <c r="I46" s="177"/>
      <c r="J46" s="177"/>
      <c r="K46" s="177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77"/>
      <c r="W46" s="177"/>
      <c r="X46" s="177"/>
    </row>
    <row r="47" spans="1:24">
      <c r="A47" s="171"/>
      <c r="B47" s="171"/>
      <c r="C47" s="181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77"/>
      <c r="O47" s="177"/>
      <c r="P47" s="177"/>
      <c r="Q47" s="177"/>
      <c r="R47" s="177"/>
      <c r="S47" s="177"/>
      <c r="T47" s="177"/>
      <c r="U47" s="177"/>
      <c r="V47" s="177"/>
      <c r="W47" s="177"/>
      <c r="X47" s="177"/>
    </row>
    <row r="48" spans="1:24">
      <c r="A48" s="171"/>
      <c r="B48" s="171"/>
      <c r="C48" s="402"/>
      <c r="D48" s="180"/>
      <c r="E48" s="180"/>
      <c r="F48" s="180"/>
      <c r="G48" s="180"/>
      <c r="H48" s="180"/>
      <c r="I48" s="180"/>
      <c r="J48" s="180"/>
      <c r="K48" s="180"/>
      <c r="L48" s="180"/>
      <c r="M48" s="180"/>
      <c r="N48" s="180"/>
      <c r="O48" s="180"/>
      <c r="P48" s="180"/>
      <c r="Q48" s="180"/>
      <c r="R48" s="180"/>
      <c r="S48" s="180"/>
      <c r="T48" s="180"/>
      <c r="U48" s="180"/>
      <c r="V48" s="180"/>
      <c r="W48" s="180"/>
      <c r="X48" s="180"/>
    </row>
    <row r="49" spans="1:24">
      <c r="A49" s="171"/>
      <c r="B49" s="171"/>
      <c r="C49" s="181"/>
      <c r="D49" s="177"/>
      <c r="E49" s="177"/>
      <c r="F49" s="177"/>
      <c r="G49" s="177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77"/>
      <c r="W49" s="177"/>
      <c r="X49" s="177"/>
    </row>
    <row r="50" spans="1:24">
      <c r="A50" s="171"/>
      <c r="B50" s="171"/>
      <c r="C50" s="181"/>
      <c r="D50" s="177"/>
      <c r="E50" s="177"/>
      <c r="F50" s="177"/>
      <c r="G50" s="177"/>
      <c r="H50" s="177"/>
      <c r="I50" s="177"/>
      <c r="J50" s="177"/>
      <c r="K50" s="177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77"/>
      <c r="W50" s="177"/>
      <c r="X50" s="177"/>
    </row>
    <row r="51" spans="1:24">
      <c r="A51" s="171"/>
      <c r="B51" s="171"/>
      <c r="C51" s="181"/>
      <c r="D51" s="182"/>
      <c r="E51" s="182"/>
      <c r="F51" s="182"/>
      <c r="G51" s="182"/>
      <c r="H51" s="182"/>
      <c r="I51" s="182"/>
      <c r="J51" s="182"/>
      <c r="K51" s="182"/>
      <c r="L51" s="182"/>
      <c r="M51" s="182"/>
      <c r="N51" s="182"/>
      <c r="O51" s="182"/>
      <c r="P51" s="182"/>
      <c r="Q51" s="182"/>
      <c r="R51" s="182"/>
      <c r="S51" s="182"/>
      <c r="T51" s="182"/>
      <c r="U51" s="182"/>
      <c r="V51" s="182"/>
      <c r="W51" s="182"/>
      <c r="X51" s="182"/>
    </row>
    <row r="52" spans="1:24">
      <c r="A52" s="171"/>
      <c r="B52" s="171"/>
      <c r="C52" s="40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  <c r="X52" s="182"/>
    </row>
    <row r="53" spans="1:24">
      <c r="A53" s="171"/>
      <c r="B53" s="171"/>
      <c r="C53" s="181"/>
      <c r="D53" s="182"/>
      <c r="E53" s="182"/>
      <c r="F53" s="182"/>
      <c r="G53" s="182"/>
      <c r="H53" s="182"/>
      <c r="I53" s="182"/>
      <c r="J53" s="182"/>
      <c r="K53" s="182"/>
      <c r="L53" s="182"/>
      <c r="M53" s="182"/>
      <c r="N53" s="182"/>
      <c r="O53" s="182"/>
      <c r="P53" s="182"/>
      <c r="Q53" s="182"/>
      <c r="R53" s="182"/>
      <c r="S53" s="182"/>
      <c r="T53" s="182"/>
      <c r="U53" s="182"/>
      <c r="V53" s="182"/>
      <c r="W53" s="182"/>
      <c r="X53" s="182"/>
    </row>
    <row r="54" spans="1:24">
      <c r="A54" s="171"/>
      <c r="B54" s="171"/>
      <c r="C54" s="181"/>
      <c r="D54" s="182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2"/>
      <c r="Q54" s="182"/>
      <c r="R54" s="182"/>
      <c r="S54" s="182"/>
      <c r="T54" s="182"/>
      <c r="U54" s="182"/>
      <c r="V54" s="182"/>
      <c r="W54" s="182"/>
      <c r="X54" s="182"/>
    </row>
    <row r="55" spans="1:24">
      <c r="A55" s="171"/>
      <c r="B55" s="171"/>
      <c r="C55" s="181"/>
      <c r="D55" s="182"/>
      <c r="E55" s="182"/>
      <c r="F55" s="182"/>
      <c r="G55" s="182"/>
      <c r="H55" s="182"/>
      <c r="I55" s="182"/>
      <c r="J55" s="182"/>
      <c r="K55" s="182"/>
      <c r="L55" s="182"/>
      <c r="M55" s="182"/>
      <c r="N55" s="182"/>
      <c r="O55" s="182"/>
      <c r="P55" s="182"/>
      <c r="Q55" s="182"/>
      <c r="R55" s="182"/>
      <c r="S55" s="182"/>
      <c r="T55" s="182"/>
      <c r="U55" s="182"/>
      <c r="V55" s="182"/>
      <c r="W55" s="182"/>
      <c r="X55" s="182"/>
    </row>
    <row r="56" spans="1:24">
      <c r="A56" s="171"/>
      <c r="B56" s="171"/>
      <c r="C56" s="183"/>
      <c r="D56" s="184"/>
      <c r="E56" s="184"/>
      <c r="F56" s="184"/>
      <c r="G56" s="184"/>
      <c r="H56" s="184"/>
      <c r="I56" s="184"/>
      <c r="J56" s="184"/>
      <c r="K56" s="184"/>
      <c r="L56" s="184"/>
      <c r="M56" s="184"/>
      <c r="N56" s="184"/>
      <c r="O56" s="184"/>
      <c r="P56" s="184"/>
      <c r="Q56" s="184"/>
      <c r="R56" s="184"/>
      <c r="S56" s="184"/>
      <c r="T56" s="184"/>
      <c r="U56" s="184"/>
      <c r="V56" s="184"/>
      <c r="W56" s="184"/>
      <c r="X56" s="184"/>
    </row>
    <row r="57" spans="1:24">
      <c r="A57" s="171"/>
      <c r="B57" s="171"/>
      <c r="C57" s="403"/>
      <c r="D57" s="183"/>
      <c r="E57" s="183"/>
      <c r="F57" s="183"/>
      <c r="G57" s="183"/>
      <c r="H57" s="183"/>
      <c r="I57" s="183"/>
      <c r="J57" s="183"/>
      <c r="K57" s="183"/>
      <c r="L57" s="183"/>
      <c r="M57" s="183"/>
      <c r="N57" s="183"/>
      <c r="O57" s="183"/>
      <c r="P57" s="183"/>
      <c r="Q57" s="183"/>
      <c r="R57" s="183"/>
      <c r="S57" s="183"/>
      <c r="T57" s="183"/>
      <c r="U57" s="183"/>
      <c r="V57" s="183"/>
      <c r="W57" s="183"/>
      <c r="X57" s="183"/>
    </row>
    <row r="58" spans="1:24">
      <c r="A58" s="171"/>
      <c r="B58" s="171"/>
      <c r="C58" s="403"/>
      <c r="D58" s="183"/>
      <c r="E58" s="183"/>
      <c r="F58" s="183"/>
      <c r="G58" s="183"/>
      <c r="H58" s="183"/>
      <c r="I58" s="183"/>
      <c r="J58" s="183"/>
      <c r="K58" s="183"/>
      <c r="L58" s="183"/>
      <c r="M58" s="183"/>
      <c r="N58" s="183"/>
      <c r="O58" s="183"/>
      <c r="P58" s="183"/>
      <c r="Q58" s="183"/>
      <c r="R58" s="183"/>
      <c r="S58" s="183"/>
      <c r="T58" s="183"/>
      <c r="U58" s="183"/>
      <c r="V58" s="183"/>
      <c r="W58" s="183"/>
      <c r="X58" s="183"/>
    </row>
    <row r="59" spans="1:24">
      <c r="A59" s="27"/>
      <c r="B59" s="27"/>
      <c r="C59" s="403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</row>
    <row r="60" spans="1:24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</row>
    <row r="61" spans="1:24" ht="19.5">
      <c r="A61" s="27"/>
      <c r="B61" s="27"/>
      <c r="C61" s="186"/>
      <c r="D61" s="186"/>
      <c r="E61" s="186"/>
      <c r="F61" s="186"/>
      <c r="G61" s="186"/>
      <c r="H61" s="186"/>
      <c r="I61" s="186"/>
      <c r="J61" s="186"/>
      <c r="K61" s="186"/>
      <c r="L61" s="186"/>
      <c r="M61" s="186"/>
      <c r="N61" s="186"/>
      <c r="O61" s="186"/>
      <c r="P61" s="775"/>
      <c r="Q61" s="775"/>
      <c r="R61" s="775"/>
      <c r="S61" s="776"/>
      <c r="T61" s="776"/>
      <c r="U61" s="776"/>
      <c r="V61" s="186"/>
      <c r="W61" s="186"/>
      <c r="X61" s="186"/>
    </row>
    <row r="62" spans="1:24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</row>
    <row r="63" spans="1:24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</row>
    <row r="64" spans="1:24" ht="18">
      <c r="A64" s="27"/>
      <c r="B64" s="27"/>
      <c r="C64" s="187"/>
      <c r="D64" s="188"/>
      <c r="E64" s="188"/>
      <c r="F64" s="188"/>
      <c r="G64" s="188"/>
      <c r="H64" s="188"/>
      <c r="I64" s="188"/>
      <c r="J64" s="188"/>
      <c r="K64" s="188"/>
      <c r="L64" s="188"/>
      <c r="M64" s="188"/>
      <c r="N64" s="188"/>
      <c r="O64" s="188"/>
      <c r="P64" s="188"/>
      <c r="Q64" s="188"/>
      <c r="R64" s="188"/>
      <c r="S64" s="188"/>
      <c r="T64" s="188"/>
      <c r="U64" s="188"/>
      <c r="V64" s="188"/>
      <c r="W64" s="188"/>
      <c r="X64" s="188"/>
    </row>
    <row r="65" spans="1:24" ht="15.75">
      <c r="A65" s="27"/>
      <c r="B65" s="27"/>
      <c r="C65" s="404"/>
      <c r="D65" s="190"/>
      <c r="E65" s="190"/>
      <c r="F65" s="190"/>
      <c r="G65" s="190"/>
      <c r="H65" s="190"/>
      <c r="I65" s="190"/>
      <c r="J65" s="190"/>
      <c r="K65" s="190"/>
      <c r="L65" s="190"/>
      <c r="M65" s="190"/>
      <c r="N65" s="190"/>
      <c r="O65" s="190"/>
      <c r="P65" s="190"/>
      <c r="Q65" s="190"/>
      <c r="R65" s="190"/>
      <c r="S65" s="190"/>
      <c r="T65" s="190"/>
      <c r="U65" s="190"/>
      <c r="V65" s="190"/>
      <c r="W65" s="190"/>
      <c r="X65" s="190"/>
    </row>
    <row r="66" spans="1:24">
      <c r="A66" s="171"/>
      <c r="B66" s="171"/>
      <c r="C66" s="191"/>
      <c r="D66" s="400"/>
      <c r="E66" s="400"/>
      <c r="F66" s="400"/>
      <c r="G66" s="400"/>
      <c r="H66" s="400"/>
      <c r="I66" s="400"/>
      <c r="J66" s="400"/>
      <c r="K66" s="400"/>
      <c r="L66" s="400"/>
      <c r="M66" s="400"/>
      <c r="N66" s="400"/>
      <c r="O66" s="400"/>
      <c r="P66" s="400"/>
      <c r="Q66" s="400"/>
      <c r="R66" s="400"/>
      <c r="S66" s="400"/>
      <c r="T66" s="400"/>
      <c r="U66" s="400"/>
      <c r="V66" s="400"/>
      <c r="W66" s="400"/>
      <c r="X66" s="400"/>
    </row>
    <row r="67" spans="1:24">
      <c r="A67" s="171"/>
      <c r="B67" s="171"/>
      <c r="C67" s="401"/>
      <c r="D67" s="174"/>
      <c r="E67" s="174"/>
      <c r="F67" s="174"/>
      <c r="G67" s="174"/>
      <c r="H67" s="174"/>
      <c r="I67" s="174"/>
      <c r="J67" s="174"/>
      <c r="K67" s="174"/>
      <c r="L67" s="174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4"/>
      <c r="X67" s="174"/>
    </row>
    <row r="68" spans="1:24">
      <c r="A68" s="171"/>
      <c r="B68" s="171"/>
      <c r="C68" s="181"/>
      <c r="D68" s="177"/>
      <c r="E68" s="177"/>
      <c r="F68" s="177"/>
      <c r="G68" s="177"/>
      <c r="H68" s="177"/>
      <c r="I68" s="177"/>
      <c r="J68" s="177"/>
      <c r="K68" s="177"/>
      <c r="L68" s="177"/>
      <c r="M68" s="177"/>
      <c r="N68" s="177"/>
      <c r="O68" s="177"/>
      <c r="P68" s="177"/>
      <c r="Q68" s="177"/>
      <c r="R68" s="177"/>
      <c r="S68" s="177"/>
      <c r="T68" s="177"/>
      <c r="U68" s="177"/>
      <c r="V68" s="177"/>
      <c r="W68" s="177"/>
      <c r="X68" s="177"/>
    </row>
    <row r="69" spans="1:24">
      <c r="A69" s="171"/>
      <c r="B69" s="171"/>
      <c r="C69" s="181"/>
      <c r="D69" s="177"/>
      <c r="E69" s="177"/>
      <c r="F69" s="177"/>
      <c r="G69" s="177"/>
      <c r="H69" s="177"/>
      <c r="I69" s="177"/>
      <c r="J69" s="177"/>
      <c r="K69" s="177"/>
      <c r="L69" s="177"/>
      <c r="M69" s="177"/>
      <c r="N69" s="177"/>
      <c r="O69" s="177"/>
      <c r="P69" s="177"/>
      <c r="Q69" s="177"/>
      <c r="R69" s="177"/>
      <c r="S69" s="177"/>
      <c r="T69" s="177"/>
      <c r="U69" s="177"/>
      <c r="V69" s="177"/>
      <c r="W69" s="177"/>
      <c r="X69" s="177"/>
    </row>
    <row r="70" spans="1:24">
      <c r="A70" s="171"/>
      <c r="B70" s="171"/>
      <c r="C70" s="181"/>
      <c r="D70" s="177"/>
      <c r="E70" s="177"/>
      <c r="F70" s="177"/>
      <c r="G70" s="177"/>
      <c r="H70" s="177"/>
      <c r="I70" s="177"/>
      <c r="J70" s="177"/>
      <c r="K70" s="177"/>
      <c r="L70" s="177"/>
      <c r="M70" s="177"/>
      <c r="N70" s="177"/>
      <c r="O70" s="177"/>
      <c r="P70" s="177"/>
      <c r="Q70" s="177"/>
      <c r="R70" s="177"/>
      <c r="S70" s="177"/>
      <c r="T70" s="177"/>
      <c r="U70" s="177"/>
      <c r="V70" s="177"/>
      <c r="W70" s="177"/>
      <c r="X70" s="177"/>
    </row>
    <row r="71" spans="1:24">
      <c r="A71" s="171"/>
      <c r="B71" s="171"/>
      <c r="C71" s="181"/>
      <c r="D71" s="177"/>
      <c r="E71" s="177"/>
      <c r="F71" s="177"/>
      <c r="G71" s="177"/>
      <c r="H71" s="177"/>
      <c r="I71" s="177"/>
      <c r="J71" s="177"/>
      <c r="K71" s="177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  <c r="X71" s="177"/>
    </row>
    <row r="72" spans="1:24">
      <c r="A72" s="171"/>
      <c r="B72" s="171"/>
      <c r="C72" s="181"/>
      <c r="D72" s="177"/>
      <c r="E72" s="177"/>
      <c r="F72" s="177"/>
      <c r="G72" s="177"/>
      <c r="H72" s="177"/>
      <c r="I72" s="177"/>
      <c r="J72" s="177"/>
      <c r="K72" s="177"/>
      <c r="L72" s="177"/>
      <c r="M72" s="177"/>
      <c r="N72" s="177"/>
      <c r="O72" s="177"/>
      <c r="P72" s="177"/>
      <c r="Q72" s="177"/>
      <c r="R72" s="177"/>
      <c r="S72" s="177"/>
      <c r="T72" s="177"/>
      <c r="U72" s="177"/>
      <c r="V72" s="177"/>
      <c r="W72" s="177"/>
      <c r="X72" s="177"/>
    </row>
    <row r="73" spans="1:24">
      <c r="A73" s="171"/>
      <c r="B73" s="171"/>
      <c r="C73" s="402"/>
      <c r="D73" s="180"/>
      <c r="E73" s="180"/>
      <c r="F73" s="180"/>
      <c r="G73" s="180"/>
      <c r="H73" s="180"/>
      <c r="I73" s="180"/>
      <c r="J73" s="180"/>
      <c r="K73" s="180"/>
      <c r="L73" s="180"/>
      <c r="M73" s="180"/>
      <c r="N73" s="180"/>
      <c r="O73" s="180"/>
      <c r="P73" s="180"/>
      <c r="Q73" s="180"/>
      <c r="R73" s="180"/>
      <c r="S73" s="180"/>
      <c r="T73" s="180"/>
      <c r="U73" s="180"/>
      <c r="V73" s="180"/>
      <c r="W73" s="180"/>
      <c r="X73" s="180"/>
    </row>
    <row r="74" spans="1:24">
      <c r="A74" s="171"/>
      <c r="B74" s="171"/>
      <c r="C74" s="181"/>
      <c r="D74" s="177"/>
      <c r="E74" s="177"/>
      <c r="F74" s="177"/>
      <c r="G74" s="177"/>
      <c r="H74" s="177"/>
      <c r="I74" s="177"/>
      <c r="J74" s="177"/>
      <c r="K74" s="177"/>
      <c r="L74" s="177"/>
      <c r="M74" s="177"/>
      <c r="N74" s="177"/>
      <c r="O74" s="177"/>
      <c r="P74" s="177"/>
      <c r="Q74" s="177"/>
      <c r="R74" s="177"/>
      <c r="S74" s="177"/>
      <c r="T74" s="177"/>
      <c r="U74" s="177"/>
      <c r="V74" s="177"/>
      <c r="W74" s="177"/>
      <c r="X74" s="177"/>
    </row>
    <row r="75" spans="1:24">
      <c r="A75" s="171"/>
      <c r="B75" s="171"/>
      <c r="C75" s="181"/>
      <c r="D75" s="177"/>
      <c r="E75" s="177"/>
      <c r="F75" s="177"/>
      <c r="G75" s="177"/>
      <c r="H75" s="177"/>
      <c r="I75" s="177"/>
      <c r="J75" s="177"/>
      <c r="K75" s="177"/>
      <c r="L75" s="177"/>
      <c r="M75" s="177"/>
      <c r="N75" s="177"/>
      <c r="O75" s="177"/>
      <c r="P75" s="177"/>
      <c r="Q75" s="177"/>
      <c r="R75" s="177"/>
      <c r="S75" s="177"/>
      <c r="T75" s="177"/>
      <c r="U75" s="177"/>
      <c r="V75" s="177"/>
      <c r="W75" s="177"/>
      <c r="X75" s="177"/>
    </row>
    <row r="76" spans="1:24">
      <c r="A76" s="171"/>
      <c r="B76" s="171"/>
      <c r="C76" s="181"/>
      <c r="D76" s="182"/>
      <c r="E76" s="182"/>
      <c r="F76" s="182"/>
      <c r="G76" s="182"/>
      <c r="H76" s="182"/>
      <c r="I76" s="182"/>
      <c r="J76" s="182"/>
      <c r="K76" s="182"/>
      <c r="L76" s="182"/>
      <c r="M76" s="182"/>
      <c r="N76" s="182"/>
      <c r="O76" s="182"/>
      <c r="P76" s="182"/>
      <c r="Q76" s="182"/>
      <c r="R76" s="182"/>
      <c r="S76" s="182"/>
      <c r="T76" s="182"/>
      <c r="U76" s="182"/>
      <c r="V76" s="182"/>
      <c r="W76" s="182"/>
      <c r="X76" s="182"/>
    </row>
    <row r="77" spans="1:24">
      <c r="A77" s="171"/>
      <c r="B77" s="171"/>
      <c r="C77" s="402"/>
      <c r="D77" s="182"/>
      <c r="E77" s="182"/>
      <c r="F77" s="182"/>
      <c r="G77" s="182"/>
      <c r="H77" s="182"/>
      <c r="I77" s="182"/>
      <c r="J77" s="182"/>
      <c r="K77" s="182"/>
      <c r="L77" s="182"/>
      <c r="M77" s="182"/>
      <c r="N77" s="182"/>
      <c r="O77" s="182"/>
      <c r="P77" s="182"/>
      <c r="Q77" s="182"/>
      <c r="R77" s="182"/>
      <c r="S77" s="182"/>
      <c r="T77" s="182"/>
      <c r="U77" s="182"/>
      <c r="V77" s="182"/>
      <c r="W77" s="182"/>
      <c r="X77" s="182"/>
    </row>
    <row r="78" spans="1:24">
      <c r="A78" s="171"/>
      <c r="B78" s="171"/>
      <c r="C78" s="181"/>
      <c r="D78" s="182"/>
      <c r="E78" s="182"/>
      <c r="F78" s="182"/>
      <c r="G78" s="182"/>
      <c r="H78" s="182"/>
      <c r="I78" s="182"/>
      <c r="J78" s="182"/>
      <c r="K78" s="182"/>
      <c r="L78" s="182"/>
      <c r="M78" s="182"/>
      <c r="N78" s="182"/>
      <c r="O78" s="182"/>
      <c r="P78" s="182"/>
      <c r="Q78" s="182"/>
      <c r="R78" s="182"/>
      <c r="S78" s="182"/>
      <c r="T78" s="182"/>
      <c r="U78" s="182"/>
      <c r="V78" s="182"/>
      <c r="W78" s="182"/>
      <c r="X78" s="182"/>
    </row>
    <row r="79" spans="1:24">
      <c r="A79" s="171"/>
      <c r="B79" s="171"/>
      <c r="C79" s="181"/>
      <c r="D79" s="182"/>
      <c r="E79" s="182"/>
      <c r="F79" s="182"/>
      <c r="G79" s="182"/>
      <c r="H79" s="182"/>
      <c r="I79" s="182"/>
      <c r="J79" s="182"/>
      <c r="K79" s="182"/>
      <c r="L79" s="182"/>
      <c r="M79" s="182"/>
      <c r="N79" s="182"/>
      <c r="O79" s="182"/>
      <c r="P79" s="182"/>
      <c r="Q79" s="182"/>
      <c r="R79" s="182"/>
      <c r="S79" s="182"/>
      <c r="T79" s="182"/>
      <c r="U79" s="182"/>
      <c r="V79" s="182"/>
      <c r="W79" s="182"/>
      <c r="X79" s="182"/>
    </row>
    <row r="80" spans="1:24">
      <c r="A80" s="171"/>
      <c r="B80" s="171"/>
      <c r="C80" s="181"/>
      <c r="D80" s="182"/>
      <c r="E80" s="182"/>
      <c r="F80" s="182"/>
      <c r="G80" s="182"/>
      <c r="H80" s="182"/>
      <c r="I80" s="182"/>
      <c r="J80" s="182"/>
      <c r="K80" s="182"/>
      <c r="L80" s="182"/>
      <c r="M80" s="182"/>
      <c r="N80" s="182"/>
      <c r="O80" s="182"/>
      <c r="P80" s="182"/>
      <c r="Q80" s="182"/>
      <c r="R80" s="182"/>
      <c r="S80" s="182"/>
      <c r="T80" s="182"/>
      <c r="U80" s="182"/>
      <c r="V80" s="182"/>
      <c r="W80" s="182"/>
      <c r="X80" s="182"/>
    </row>
    <row r="81" spans="1:24">
      <c r="A81" s="171"/>
      <c r="B81" s="171"/>
      <c r="C81" s="181"/>
      <c r="D81" s="182"/>
      <c r="E81" s="182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  <c r="W81" s="182"/>
      <c r="X81" s="182"/>
    </row>
    <row r="82" spans="1:24">
      <c r="A82" s="171"/>
      <c r="B82" s="171"/>
      <c r="C82" s="181"/>
      <c r="D82" s="182"/>
      <c r="E82" s="182"/>
      <c r="F82" s="182"/>
      <c r="G82" s="182"/>
      <c r="H82" s="182"/>
      <c r="I82" s="182"/>
      <c r="J82" s="182"/>
      <c r="K82" s="182"/>
      <c r="L82" s="182"/>
      <c r="M82" s="182"/>
      <c r="N82" s="182"/>
      <c r="O82" s="182"/>
      <c r="P82" s="182"/>
      <c r="Q82" s="182"/>
      <c r="R82" s="182"/>
      <c r="S82" s="182"/>
      <c r="T82" s="182"/>
      <c r="U82" s="182"/>
      <c r="V82" s="182"/>
      <c r="W82" s="182"/>
      <c r="X82" s="182"/>
    </row>
    <row r="83" spans="1:24">
      <c r="A83" s="171"/>
      <c r="B83" s="171"/>
      <c r="C83" s="183"/>
      <c r="D83" s="184"/>
      <c r="E83" s="184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84"/>
      <c r="S83" s="184"/>
      <c r="T83" s="184"/>
      <c r="U83" s="184"/>
      <c r="V83" s="184"/>
      <c r="W83" s="184"/>
      <c r="X83" s="184"/>
    </row>
    <row r="84" spans="1:24" ht="15.75">
      <c r="A84" s="27"/>
      <c r="B84" s="27"/>
      <c r="C84" s="404"/>
      <c r="D84" s="194"/>
      <c r="E84" s="194"/>
      <c r="F84" s="194"/>
      <c r="G84" s="194"/>
      <c r="H84" s="194"/>
      <c r="I84" s="194"/>
      <c r="J84" s="194"/>
      <c r="K84" s="194"/>
      <c r="L84" s="194"/>
      <c r="M84" s="194"/>
      <c r="N84" s="194"/>
      <c r="O84" s="194"/>
      <c r="P84" s="194"/>
      <c r="Q84" s="194"/>
      <c r="R84" s="194"/>
      <c r="S84" s="194"/>
      <c r="T84" s="194"/>
      <c r="U84" s="194"/>
      <c r="V84" s="194"/>
      <c r="W84" s="194"/>
      <c r="X84" s="194"/>
    </row>
    <row r="85" spans="1:24">
      <c r="A85" s="171"/>
      <c r="B85" s="171"/>
      <c r="C85" s="191"/>
      <c r="D85" s="400"/>
      <c r="E85" s="400"/>
      <c r="F85" s="400"/>
      <c r="G85" s="400"/>
      <c r="H85" s="400"/>
      <c r="I85" s="400"/>
      <c r="J85" s="400"/>
      <c r="K85" s="400"/>
      <c r="L85" s="400"/>
      <c r="M85" s="400"/>
      <c r="N85" s="400"/>
      <c r="O85" s="400"/>
      <c r="P85" s="400"/>
      <c r="Q85" s="400"/>
      <c r="R85" s="400"/>
      <c r="S85" s="400"/>
      <c r="T85" s="400"/>
      <c r="U85" s="400"/>
      <c r="V85" s="400"/>
      <c r="W85" s="400"/>
      <c r="X85" s="400"/>
    </row>
    <row r="86" spans="1:24">
      <c r="A86" s="171"/>
      <c r="B86" s="171"/>
      <c r="C86" s="401"/>
      <c r="D86" s="174"/>
      <c r="E86" s="174"/>
      <c r="F86" s="174"/>
      <c r="G86" s="174"/>
      <c r="H86" s="174"/>
      <c r="I86" s="174"/>
      <c r="J86" s="174"/>
      <c r="K86" s="174"/>
      <c r="L86" s="174"/>
      <c r="M86" s="174"/>
      <c r="N86" s="174"/>
      <c r="O86" s="174"/>
      <c r="P86" s="174"/>
      <c r="Q86" s="174"/>
      <c r="R86" s="174"/>
      <c r="S86" s="174"/>
      <c r="T86" s="174"/>
      <c r="U86" s="174"/>
      <c r="V86" s="174"/>
      <c r="W86" s="174"/>
      <c r="X86" s="174"/>
    </row>
    <row r="87" spans="1:24">
      <c r="A87" s="171"/>
      <c r="B87" s="171"/>
      <c r="C87" s="181"/>
      <c r="D87" s="177"/>
      <c r="E87" s="177"/>
      <c r="F87" s="177"/>
      <c r="G87" s="177"/>
      <c r="H87" s="177"/>
      <c r="I87" s="177"/>
      <c r="J87" s="177"/>
      <c r="K87" s="177"/>
      <c r="L87" s="177"/>
      <c r="M87" s="177"/>
      <c r="N87" s="177"/>
      <c r="O87" s="177"/>
      <c r="P87" s="177"/>
      <c r="Q87" s="177"/>
      <c r="R87" s="177"/>
      <c r="S87" s="177"/>
      <c r="T87" s="177"/>
      <c r="U87" s="177"/>
      <c r="V87" s="177"/>
      <c r="W87" s="177"/>
      <c r="X87" s="177"/>
    </row>
    <row r="88" spans="1:24">
      <c r="A88" s="171"/>
      <c r="B88" s="171"/>
      <c r="C88" s="181"/>
      <c r="D88" s="177"/>
      <c r="E88" s="177"/>
      <c r="F88" s="177"/>
      <c r="G88" s="177"/>
      <c r="H88" s="177"/>
      <c r="I88" s="177"/>
      <c r="J88" s="177"/>
      <c r="K88" s="177"/>
      <c r="L88" s="177"/>
      <c r="M88" s="177"/>
      <c r="N88" s="177"/>
      <c r="O88" s="177"/>
      <c r="P88" s="177"/>
      <c r="Q88" s="177"/>
      <c r="R88" s="177"/>
      <c r="S88" s="177"/>
      <c r="T88" s="177"/>
      <c r="U88" s="177"/>
      <c r="V88" s="177"/>
      <c r="W88" s="177"/>
      <c r="X88" s="177"/>
    </row>
    <row r="89" spans="1:24">
      <c r="A89" s="171"/>
      <c r="B89" s="171"/>
      <c r="C89" s="181"/>
      <c r="D89" s="177"/>
      <c r="E89" s="177"/>
      <c r="F89" s="177"/>
      <c r="G89" s="177"/>
      <c r="H89" s="177"/>
      <c r="I89" s="177"/>
      <c r="J89" s="177"/>
      <c r="K89" s="177"/>
      <c r="L89" s="177"/>
      <c r="M89" s="177"/>
      <c r="N89" s="177"/>
      <c r="O89" s="177"/>
      <c r="P89" s="177"/>
      <c r="Q89" s="177"/>
      <c r="R89" s="177"/>
      <c r="S89" s="177"/>
      <c r="T89" s="177"/>
      <c r="U89" s="177"/>
      <c r="V89" s="177"/>
      <c r="W89" s="177"/>
      <c r="X89" s="177"/>
    </row>
    <row r="90" spans="1:24">
      <c r="A90" s="171"/>
      <c r="B90" s="171"/>
      <c r="C90" s="181"/>
      <c r="D90" s="177"/>
      <c r="E90" s="177"/>
      <c r="F90" s="177"/>
      <c r="G90" s="177"/>
      <c r="H90" s="177"/>
      <c r="I90" s="177"/>
      <c r="J90" s="177"/>
      <c r="K90" s="177"/>
      <c r="L90" s="177"/>
      <c r="M90" s="177"/>
      <c r="N90" s="177"/>
      <c r="O90" s="177"/>
      <c r="P90" s="177"/>
      <c r="Q90" s="177"/>
      <c r="R90" s="177"/>
      <c r="S90" s="177"/>
      <c r="T90" s="177"/>
      <c r="U90" s="177"/>
      <c r="V90" s="177"/>
      <c r="W90" s="177"/>
      <c r="X90" s="177"/>
    </row>
    <row r="91" spans="1:24">
      <c r="A91" s="171"/>
      <c r="B91" s="171"/>
      <c r="C91" s="181"/>
      <c r="D91" s="177"/>
      <c r="E91" s="177"/>
      <c r="F91" s="177"/>
      <c r="G91" s="177"/>
      <c r="H91" s="177"/>
      <c r="I91" s="177"/>
      <c r="J91" s="177"/>
      <c r="K91" s="177"/>
      <c r="L91" s="177"/>
      <c r="M91" s="177"/>
      <c r="N91" s="177"/>
      <c r="O91" s="177"/>
      <c r="P91" s="177"/>
      <c r="Q91" s="177"/>
      <c r="R91" s="177"/>
      <c r="S91" s="177"/>
      <c r="T91" s="177"/>
      <c r="U91" s="177"/>
      <c r="V91" s="177"/>
      <c r="W91" s="177"/>
      <c r="X91" s="177"/>
    </row>
    <row r="92" spans="1:24">
      <c r="A92" s="171"/>
      <c r="B92" s="171"/>
      <c r="C92" s="402"/>
      <c r="D92" s="180"/>
      <c r="E92" s="180"/>
      <c r="F92" s="180"/>
      <c r="G92" s="180"/>
      <c r="H92" s="180"/>
      <c r="I92" s="180"/>
      <c r="J92" s="180"/>
      <c r="K92" s="180"/>
      <c r="L92" s="180"/>
      <c r="M92" s="180"/>
      <c r="N92" s="180"/>
      <c r="O92" s="180"/>
      <c r="P92" s="180"/>
      <c r="Q92" s="180"/>
      <c r="R92" s="180"/>
      <c r="S92" s="180"/>
      <c r="T92" s="180"/>
      <c r="U92" s="180"/>
      <c r="V92" s="180"/>
      <c r="W92" s="180"/>
      <c r="X92" s="180"/>
    </row>
    <row r="93" spans="1:24">
      <c r="A93" s="171"/>
      <c r="B93" s="171"/>
      <c r="C93" s="181"/>
      <c r="D93" s="177"/>
      <c r="E93" s="177"/>
      <c r="F93" s="177"/>
      <c r="G93" s="177"/>
      <c r="H93" s="177"/>
      <c r="I93" s="177"/>
      <c r="J93" s="177"/>
      <c r="K93" s="177"/>
      <c r="L93" s="177"/>
      <c r="M93" s="177"/>
      <c r="N93" s="177"/>
      <c r="O93" s="177"/>
      <c r="P93" s="177"/>
      <c r="Q93" s="177"/>
      <c r="R93" s="177"/>
      <c r="S93" s="177"/>
      <c r="T93" s="177"/>
      <c r="U93" s="177"/>
      <c r="V93" s="177"/>
      <c r="W93" s="177"/>
      <c r="X93" s="177"/>
    </row>
    <row r="94" spans="1:24">
      <c r="A94" s="171"/>
      <c r="B94" s="171"/>
      <c r="C94" s="181"/>
      <c r="D94" s="177"/>
      <c r="E94" s="177"/>
      <c r="F94" s="177"/>
      <c r="G94" s="177"/>
      <c r="H94" s="177"/>
      <c r="I94" s="177"/>
      <c r="J94" s="177"/>
      <c r="K94" s="177"/>
      <c r="L94" s="177"/>
      <c r="M94" s="177"/>
      <c r="N94" s="177"/>
      <c r="O94" s="177"/>
      <c r="P94" s="177"/>
      <c r="Q94" s="177"/>
      <c r="R94" s="177"/>
      <c r="S94" s="177"/>
      <c r="T94" s="177"/>
      <c r="U94" s="177"/>
      <c r="V94" s="177"/>
      <c r="W94" s="177"/>
      <c r="X94" s="177"/>
    </row>
    <row r="95" spans="1:24">
      <c r="A95" s="171"/>
      <c r="B95" s="171"/>
      <c r="C95" s="181"/>
      <c r="D95" s="182"/>
      <c r="E95" s="182"/>
      <c r="F95" s="182"/>
      <c r="G95" s="182"/>
      <c r="H95" s="182"/>
      <c r="I95" s="182"/>
      <c r="J95" s="182"/>
      <c r="K95" s="182"/>
      <c r="L95" s="182"/>
      <c r="M95" s="182"/>
      <c r="N95" s="182"/>
      <c r="O95" s="182"/>
      <c r="P95" s="182"/>
      <c r="Q95" s="182"/>
      <c r="R95" s="182"/>
      <c r="S95" s="182"/>
      <c r="T95" s="182"/>
      <c r="U95" s="182"/>
      <c r="V95" s="182"/>
      <c r="W95" s="182"/>
      <c r="X95" s="182"/>
    </row>
    <row r="96" spans="1:24">
      <c r="A96" s="171"/>
      <c r="B96" s="171"/>
      <c r="C96" s="402"/>
      <c r="D96" s="182"/>
      <c r="E96" s="182"/>
      <c r="F96" s="182"/>
      <c r="G96" s="182"/>
      <c r="H96" s="182"/>
      <c r="I96" s="182"/>
      <c r="J96" s="182"/>
      <c r="K96" s="182"/>
      <c r="L96" s="182"/>
      <c r="M96" s="182"/>
      <c r="N96" s="182"/>
      <c r="O96" s="182"/>
      <c r="P96" s="182"/>
      <c r="Q96" s="182"/>
      <c r="R96" s="182"/>
      <c r="S96" s="182"/>
      <c r="T96" s="182"/>
      <c r="U96" s="182"/>
      <c r="V96" s="182"/>
      <c r="W96" s="182"/>
      <c r="X96" s="182"/>
    </row>
    <row r="97" spans="1:24">
      <c r="A97" s="171"/>
      <c r="B97" s="171"/>
      <c r="C97" s="181"/>
      <c r="D97" s="182"/>
      <c r="E97" s="182"/>
      <c r="F97" s="182"/>
      <c r="G97" s="182"/>
      <c r="H97" s="182"/>
      <c r="I97" s="182"/>
      <c r="J97" s="182"/>
      <c r="K97" s="182"/>
      <c r="L97" s="182"/>
      <c r="M97" s="182"/>
      <c r="N97" s="182"/>
      <c r="O97" s="182"/>
      <c r="P97" s="182"/>
      <c r="Q97" s="182"/>
      <c r="R97" s="182"/>
      <c r="S97" s="182"/>
      <c r="T97" s="182"/>
      <c r="U97" s="182"/>
      <c r="V97" s="182"/>
      <c r="W97" s="182"/>
      <c r="X97" s="182"/>
    </row>
    <row r="98" spans="1:24">
      <c r="A98" s="171"/>
      <c r="B98" s="171"/>
      <c r="C98" s="181"/>
      <c r="D98" s="182"/>
      <c r="E98" s="182"/>
      <c r="F98" s="182"/>
      <c r="G98" s="182"/>
      <c r="H98" s="182"/>
      <c r="I98" s="182"/>
      <c r="J98" s="182"/>
      <c r="K98" s="182"/>
      <c r="L98" s="182"/>
      <c r="M98" s="182"/>
      <c r="N98" s="182"/>
      <c r="O98" s="182"/>
      <c r="P98" s="182"/>
      <c r="Q98" s="182"/>
      <c r="R98" s="182"/>
      <c r="S98" s="182"/>
      <c r="T98" s="182"/>
      <c r="U98" s="182"/>
      <c r="V98" s="182"/>
      <c r="W98" s="182"/>
      <c r="X98" s="182"/>
    </row>
    <row r="99" spans="1:24">
      <c r="A99" s="171"/>
      <c r="B99" s="171"/>
      <c r="C99" s="181"/>
      <c r="D99" s="182"/>
      <c r="E99" s="182"/>
      <c r="F99" s="182"/>
      <c r="G99" s="182"/>
      <c r="H99" s="182"/>
      <c r="I99" s="182"/>
      <c r="J99" s="182"/>
      <c r="K99" s="182"/>
      <c r="L99" s="182"/>
      <c r="M99" s="182"/>
      <c r="N99" s="182"/>
      <c r="O99" s="182"/>
      <c r="P99" s="182"/>
      <c r="Q99" s="182"/>
      <c r="R99" s="182"/>
      <c r="S99" s="182"/>
      <c r="T99" s="182"/>
      <c r="U99" s="182"/>
      <c r="V99" s="182"/>
      <c r="W99" s="182"/>
      <c r="X99" s="182"/>
    </row>
    <row r="100" spans="1:24">
      <c r="A100" s="171"/>
      <c r="B100" s="171"/>
      <c r="C100" s="183"/>
      <c r="D100" s="184"/>
      <c r="E100" s="184"/>
      <c r="F100" s="184"/>
      <c r="G100" s="184"/>
      <c r="H100" s="184"/>
      <c r="I100" s="184"/>
      <c r="J100" s="184"/>
      <c r="K100" s="184"/>
      <c r="L100" s="184"/>
      <c r="M100" s="184"/>
      <c r="N100" s="184"/>
      <c r="O100" s="184"/>
      <c r="P100" s="184"/>
      <c r="Q100" s="184"/>
      <c r="R100" s="184"/>
      <c r="S100" s="184"/>
      <c r="T100" s="184"/>
      <c r="U100" s="184"/>
      <c r="V100" s="184"/>
      <c r="W100" s="184"/>
      <c r="X100" s="184"/>
    </row>
    <row r="101" spans="1:24">
      <c r="A101" s="171"/>
      <c r="B101" s="171"/>
      <c r="C101" s="403"/>
      <c r="D101" s="183"/>
      <c r="E101" s="183"/>
      <c r="F101" s="183"/>
      <c r="G101" s="183"/>
      <c r="H101" s="183"/>
      <c r="I101" s="183"/>
      <c r="J101" s="183"/>
      <c r="K101" s="183"/>
      <c r="L101" s="183"/>
      <c r="M101" s="183"/>
      <c r="N101" s="183"/>
      <c r="O101" s="183"/>
      <c r="P101" s="183"/>
      <c r="Q101" s="183"/>
      <c r="R101" s="183"/>
      <c r="S101" s="183"/>
      <c r="T101" s="183"/>
      <c r="U101" s="183"/>
      <c r="V101" s="183"/>
      <c r="W101" s="183"/>
      <c r="X101" s="183"/>
    </row>
    <row r="102" spans="1:24">
      <c r="A102" s="171"/>
      <c r="B102" s="171"/>
      <c r="C102" s="403"/>
      <c r="D102" s="183"/>
      <c r="E102" s="183"/>
      <c r="F102" s="183"/>
      <c r="G102" s="183"/>
      <c r="H102" s="183"/>
      <c r="I102" s="183"/>
      <c r="J102" s="183"/>
      <c r="K102" s="183"/>
      <c r="L102" s="183"/>
      <c r="M102" s="183"/>
      <c r="N102" s="183"/>
      <c r="O102" s="183"/>
      <c r="P102" s="183"/>
      <c r="Q102" s="183"/>
      <c r="R102" s="183"/>
      <c r="S102" s="183"/>
      <c r="T102" s="183"/>
      <c r="U102" s="183"/>
      <c r="V102" s="183"/>
      <c r="W102" s="183"/>
      <c r="X102" s="183"/>
    </row>
    <row r="103" spans="1:24">
      <c r="A103" s="27"/>
      <c r="B103" s="27"/>
      <c r="C103" s="403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</row>
    <row r="104" spans="1:24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</row>
    <row r="105" spans="1:24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</row>
  </sheetData>
  <mergeCells count="14">
    <mergeCell ref="S4:U4"/>
    <mergeCell ref="S24:U24"/>
    <mergeCell ref="V4:X4"/>
    <mergeCell ref="V24:X24"/>
    <mergeCell ref="D24:F24"/>
    <mergeCell ref="G24:I24"/>
    <mergeCell ref="G4:I4"/>
    <mergeCell ref="D4:F4"/>
    <mergeCell ref="J4:L4"/>
    <mergeCell ref="M4:O4"/>
    <mergeCell ref="P4:R4"/>
    <mergeCell ref="P24:R24"/>
    <mergeCell ref="M24:O24"/>
    <mergeCell ref="J24:L24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64" orientation="landscape" useFirstPageNumber="1" r:id="rId1"/>
  <headerFooter>
    <oddHeader>&amp;R&amp;"Trebuchet MS,보통"&amp;12
www.wooribank.com</oddHeader>
    <oddFooter>&amp;R&amp;"Trebuchet MS,보통"Page 12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0"/>
  <sheetViews>
    <sheetView showGridLines="0" view="pageBreakPreview" zoomScale="80" zoomScaleNormal="90" zoomScaleSheetLayoutView="80" workbookViewId="0">
      <selection activeCell="A2" sqref="A2"/>
    </sheetView>
  </sheetViews>
  <sheetFormatPr defaultRowHeight="15"/>
  <cols>
    <col min="1" max="1" width="20.5703125" style="67" customWidth="1"/>
    <col min="2" max="2" width="2.7109375" style="67" customWidth="1"/>
    <col min="3" max="3" width="21.5703125" style="67" customWidth="1"/>
    <col min="4" max="14" width="9.140625" style="67" customWidth="1"/>
    <col min="15" max="15" width="9" style="67" customWidth="1"/>
    <col min="16" max="16" width="9.140625" style="67" customWidth="1"/>
    <col min="17" max="17" width="9" style="67" customWidth="1"/>
    <col min="18" max="18" width="9.140625" style="67" customWidth="1"/>
    <col min="19" max="19" width="8.7109375" style="67" customWidth="1"/>
    <col min="20" max="21" width="9.140625" style="67" customWidth="1"/>
    <col min="22" max="22" width="2.28515625" style="67" customWidth="1"/>
    <col min="23" max="24" width="9.140625" style="67"/>
    <col min="25" max="25" width="12.7109375" style="67" bestFit="1" customWidth="1"/>
    <col min="26" max="16384" width="9.140625" style="67"/>
  </cols>
  <sheetData>
    <row r="1" spans="1:22" s="244" customFormat="1" ht="30" customHeight="1">
      <c r="A1" s="690"/>
      <c r="B1" s="243"/>
      <c r="C1" s="1604" t="s">
        <v>342</v>
      </c>
      <c r="D1" s="1605"/>
      <c r="E1" s="1605"/>
      <c r="F1" s="1605"/>
      <c r="G1" s="1605"/>
      <c r="H1" s="1605"/>
      <c r="I1" s="1605"/>
      <c r="J1" s="1605"/>
      <c r="K1" s="1605"/>
      <c r="L1" s="1605"/>
      <c r="M1" s="1605"/>
      <c r="N1" s="1605"/>
      <c r="O1" s="1605"/>
      <c r="P1" s="1605"/>
      <c r="Q1" s="1605"/>
      <c r="R1" s="1605"/>
      <c r="S1" s="1605"/>
      <c r="T1" s="1605"/>
      <c r="U1" s="497"/>
      <c r="V1" s="497"/>
    </row>
    <row r="2" spans="1:22" ht="18">
      <c r="A2" s="150"/>
      <c r="C2" s="496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  <c r="R2" s="245"/>
      <c r="S2" s="245"/>
      <c r="T2" s="245"/>
      <c r="U2" s="245"/>
    </row>
    <row r="3" spans="1:22" ht="18">
      <c r="A3" s="150"/>
      <c r="C3" s="152"/>
    </row>
    <row r="4" spans="1:22" ht="27.75" customHeight="1">
      <c r="A4" s="150"/>
      <c r="C4" s="553"/>
      <c r="D4" s="154"/>
      <c r="F4" s="154"/>
      <c r="H4" s="154"/>
      <c r="J4" s="154"/>
      <c r="L4" s="154"/>
      <c r="N4" s="154"/>
      <c r="P4" s="154"/>
      <c r="R4" s="154"/>
      <c r="T4" s="154"/>
    </row>
    <row r="5" spans="1:22" ht="17.25">
      <c r="A5" s="150"/>
      <c r="C5" s="553"/>
      <c r="D5" s="154"/>
      <c r="F5" s="154"/>
      <c r="H5" s="154"/>
      <c r="J5" s="154"/>
      <c r="L5" s="154"/>
      <c r="N5" s="154"/>
      <c r="P5" s="154"/>
      <c r="R5" s="154"/>
      <c r="T5" s="154"/>
    </row>
    <row r="6" spans="1:22" s="93" customFormat="1" ht="24" customHeight="1">
      <c r="A6" s="155"/>
      <c r="C6" s="246" t="s">
        <v>3</v>
      </c>
      <c r="D6" s="1587" t="s">
        <v>520</v>
      </c>
      <c r="E6" s="1587"/>
      <c r="F6" s="1587" t="s">
        <v>521</v>
      </c>
      <c r="G6" s="1587"/>
      <c r="H6" s="1587" t="s">
        <v>522</v>
      </c>
      <c r="I6" s="1587"/>
      <c r="J6" s="1587" t="s">
        <v>417</v>
      </c>
      <c r="K6" s="1587"/>
      <c r="L6" s="1587" t="s">
        <v>412</v>
      </c>
      <c r="M6" s="1587"/>
      <c r="N6" s="1587" t="s">
        <v>413</v>
      </c>
      <c r="O6" s="1587"/>
      <c r="P6" s="1587" t="s">
        <v>414</v>
      </c>
      <c r="Q6" s="1587"/>
      <c r="R6" s="1587" t="s">
        <v>410</v>
      </c>
      <c r="S6" s="1587"/>
      <c r="T6" s="1587" t="s">
        <v>411</v>
      </c>
      <c r="U6" s="1587"/>
    </row>
    <row r="7" spans="1:22" s="93" customFormat="1" ht="24" customHeight="1">
      <c r="A7" s="155"/>
      <c r="C7" s="456" t="s">
        <v>110</v>
      </c>
      <c r="D7" s="756" t="s">
        <v>130</v>
      </c>
      <c r="E7" s="757" t="s">
        <v>1</v>
      </c>
      <c r="F7" s="756" t="s">
        <v>372</v>
      </c>
      <c r="G7" s="757" t="s">
        <v>129</v>
      </c>
      <c r="H7" s="616" t="s">
        <v>130</v>
      </c>
      <c r="I7" s="786" t="s">
        <v>1</v>
      </c>
      <c r="J7" s="616" t="s">
        <v>130</v>
      </c>
      <c r="K7" s="616" t="s">
        <v>1</v>
      </c>
      <c r="L7" s="787" t="s">
        <v>130</v>
      </c>
      <c r="M7" s="786" t="s">
        <v>1</v>
      </c>
      <c r="N7" s="616" t="s">
        <v>130</v>
      </c>
      <c r="O7" s="616" t="s">
        <v>1</v>
      </c>
      <c r="P7" s="787" t="s">
        <v>130</v>
      </c>
      <c r="Q7" s="786" t="s">
        <v>1</v>
      </c>
      <c r="R7" s="616" t="s">
        <v>130</v>
      </c>
      <c r="S7" s="616" t="s">
        <v>1</v>
      </c>
      <c r="T7" s="787" t="s">
        <v>291</v>
      </c>
      <c r="U7" s="788" t="s">
        <v>1</v>
      </c>
    </row>
    <row r="8" spans="1:22" s="93" customFormat="1" ht="32.25" customHeight="1">
      <c r="A8" s="155"/>
      <c r="C8" s="594" t="s">
        <v>111</v>
      </c>
      <c r="D8" s="1220">
        <v>226313.3</v>
      </c>
      <c r="E8" s="1226">
        <f>D8/D13*100</f>
        <v>97.839740746408935</v>
      </c>
      <c r="F8" s="1220">
        <v>223493</v>
      </c>
      <c r="G8" s="1221">
        <f>F8/F13*100</f>
        <v>97.908417934404994</v>
      </c>
      <c r="H8" s="1222">
        <v>227039.5</v>
      </c>
      <c r="I8" s="1221">
        <f>H8/H13*100</f>
        <v>98.188635384279792</v>
      </c>
      <c r="J8" s="1222">
        <v>226544.1</v>
      </c>
      <c r="K8" s="1221">
        <f>J8/J13*100</f>
        <v>98.355460813087205</v>
      </c>
      <c r="L8" s="1223">
        <v>228584.3</v>
      </c>
      <c r="M8" s="1221">
        <f>L8/L13*100</f>
        <v>98.370365333726951</v>
      </c>
      <c r="N8" s="1224">
        <v>232120.8</v>
      </c>
      <c r="O8" s="1221">
        <f>N8/N13*100</f>
        <v>98.298957895735356</v>
      </c>
      <c r="P8" s="1224">
        <v>234795.85500000001</v>
      </c>
      <c r="Q8" s="1225">
        <f>P8/P13*100</f>
        <v>98.439006502635863</v>
      </c>
      <c r="R8" s="1227">
        <v>237920</v>
      </c>
      <c r="S8" s="1228">
        <f>R8/R13*100</f>
        <v>98.453593316146438</v>
      </c>
      <c r="T8" s="906">
        <v>241449.9</v>
      </c>
      <c r="U8" s="935">
        <f>T8/T13*100</f>
        <v>98.42435364787832</v>
      </c>
    </row>
    <row r="9" spans="1:22" s="93" customFormat="1" ht="32.25" customHeight="1">
      <c r="A9" s="155"/>
      <c r="C9" s="594" t="s">
        <v>112</v>
      </c>
      <c r="D9" s="1220">
        <v>2168</v>
      </c>
      <c r="E9" s="1226">
        <f>D9/D13*100</f>
        <v>0.9372695194591506</v>
      </c>
      <c r="F9" s="1220">
        <v>2328.1</v>
      </c>
      <c r="G9" s="1221">
        <f>F9/F13*100</f>
        <v>1.0199003449463218</v>
      </c>
      <c r="H9" s="1222">
        <v>1906.4</v>
      </c>
      <c r="I9" s="1221">
        <f>H9/H13*100</f>
        <v>0.8244680529008872</v>
      </c>
      <c r="J9" s="1222">
        <v>1780.8</v>
      </c>
      <c r="K9" s="1221">
        <f>J9/J13*100</f>
        <v>0.77314485177917092</v>
      </c>
      <c r="L9" s="1223">
        <v>1804.6</v>
      </c>
      <c r="M9" s="1221">
        <f>L9/L13*100</f>
        <v>0.77660259817163146</v>
      </c>
      <c r="N9" s="1224">
        <v>2184.6999999999998</v>
      </c>
      <c r="O9" s="1221">
        <f>N9/N13*100</f>
        <v>0.9251809114685674</v>
      </c>
      <c r="P9" s="1224">
        <v>1706.18</v>
      </c>
      <c r="Q9" s="1225">
        <f>P9/P13*100</f>
        <v>0.71532210019068376</v>
      </c>
      <c r="R9" s="1227">
        <v>1748</v>
      </c>
      <c r="S9" s="1228">
        <f>R9/R13*100</f>
        <v>0.72333927839872214</v>
      </c>
      <c r="T9" s="906">
        <v>2508.3000000000002</v>
      </c>
      <c r="U9" s="935">
        <f>T9/T13*100</f>
        <v>1.0224804659474833</v>
      </c>
    </row>
    <row r="10" spans="1:22" s="93" customFormat="1" ht="32.25" customHeight="1">
      <c r="A10" s="155"/>
      <c r="C10" s="594" t="s">
        <v>113</v>
      </c>
      <c r="D10" s="1220">
        <v>1218.9000000000001</v>
      </c>
      <c r="E10" s="1226">
        <f>D10/D13*100</f>
        <v>0.52695471276234263</v>
      </c>
      <c r="F10" s="1220">
        <v>1032.7</v>
      </c>
      <c r="G10" s="1221">
        <f>F10/F13*100</f>
        <v>0.45240800920324142</v>
      </c>
      <c r="H10" s="1222">
        <v>885.43999999999994</v>
      </c>
      <c r="I10" s="1221">
        <f>H10/H13*100</f>
        <v>0.38292960174179685</v>
      </c>
      <c r="J10" s="1222">
        <v>793.9</v>
      </c>
      <c r="K10" s="1221">
        <f>J10/J13*100</f>
        <v>0.34467638018165087</v>
      </c>
      <c r="L10" s="1223">
        <v>794.5</v>
      </c>
      <c r="M10" s="1221">
        <f>L10/L13*100</f>
        <v>0.3419099879460053</v>
      </c>
      <c r="N10" s="1224">
        <v>739.1</v>
      </c>
      <c r="O10" s="1221">
        <f>N10/N13*100</f>
        <v>0.31299547382543064</v>
      </c>
      <c r="P10" s="1224">
        <v>737.94600000000003</v>
      </c>
      <c r="Q10" s="1225">
        <f>P10/P13*100</f>
        <v>0.30938651405321493</v>
      </c>
      <c r="R10" s="1227">
        <v>696</v>
      </c>
      <c r="S10" s="1228">
        <f>R10/R13*100</f>
        <v>0.28801152046081846</v>
      </c>
      <c r="T10" s="906">
        <v>620.79999999999995</v>
      </c>
      <c r="U10" s="935">
        <f>T10/T13*100</f>
        <v>0.25306218285699378</v>
      </c>
    </row>
    <row r="11" spans="1:22" s="93" customFormat="1" ht="32.25" customHeight="1">
      <c r="A11" s="155"/>
      <c r="C11" s="594" t="s">
        <v>114</v>
      </c>
      <c r="D11" s="1220">
        <v>995.2</v>
      </c>
      <c r="E11" s="1226">
        <f>D11/D13*100</f>
        <v>0.43024475358198649</v>
      </c>
      <c r="F11" s="1220">
        <v>858</v>
      </c>
      <c r="G11" s="1221">
        <f>F11/F13*100</f>
        <v>0.37587496068207721</v>
      </c>
      <c r="H11" s="1222">
        <v>911.83999999999992</v>
      </c>
      <c r="I11" s="1221">
        <f>H11/H13*100</f>
        <v>0.39434691006984102</v>
      </c>
      <c r="J11" s="1222">
        <v>746</v>
      </c>
      <c r="K11" s="1221">
        <f>J11/J13*100</f>
        <v>0.32388031189760863</v>
      </c>
      <c r="L11" s="1223">
        <v>761.6</v>
      </c>
      <c r="M11" s="1221">
        <f>L11/L13*100</f>
        <v>0.3277516007799593</v>
      </c>
      <c r="N11" s="1224">
        <v>695.4</v>
      </c>
      <c r="O11" s="1221">
        <f>N11/N13*100</f>
        <v>0.29448931470464673</v>
      </c>
      <c r="P11" s="1224">
        <v>970.38699999999994</v>
      </c>
      <c r="Q11" s="1225">
        <f>P11/P13*100</f>
        <v>0.40683823912936318</v>
      </c>
      <c r="R11" s="1227">
        <v>995</v>
      </c>
      <c r="S11" s="1228">
        <f>R11/R13*100</f>
        <v>0.4117406075553367</v>
      </c>
      <c r="T11" s="906">
        <v>474</v>
      </c>
      <c r="U11" s="935">
        <f>T11/T13*100</f>
        <v>0.19322080327676394</v>
      </c>
    </row>
    <row r="12" spans="1:22" s="93" customFormat="1" ht="32.25" customHeight="1">
      <c r="A12" s="155"/>
      <c r="C12" s="594" t="s">
        <v>115</v>
      </c>
      <c r="D12" s="1220">
        <v>614.79999999999995</v>
      </c>
      <c r="E12" s="1226">
        <f>D12/D13*100</f>
        <v>0.26579026778758569</v>
      </c>
      <c r="F12" s="1220">
        <v>555.6</v>
      </c>
      <c r="G12" s="1221">
        <f>F12/F13*100</f>
        <v>0.2433987507633591</v>
      </c>
      <c r="H12" s="1222">
        <v>484.7</v>
      </c>
      <c r="I12" s="1221">
        <f>H12/H13*100</f>
        <v>0.20962005100768991</v>
      </c>
      <c r="J12" s="1222">
        <v>467.2</v>
      </c>
      <c r="K12" s="1221">
        <f>J12/J13*100</f>
        <v>0.20283764305437366</v>
      </c>
      <c r="L12" s="1223">
        <v>426.1</v>
      </c>
      <c r="M12" s="1221">
        <f>L12/L13*100</f>
        <v>0.18337047937544729</v>
      </c>
      <c r="N12" s="1224">
        <v>397.6</v>
      </c>
      <c r="O12" s="1221">
        <f>N12/N13*100</f>
        <v>0.1683764042659873</v>
      </c>
      <c r="P12" s="1224">
        <v>308.755</v>
      </c>
      <c r="Q12" s="1225">
        <f>P12/P13*100</f>
        <v>0.12944664399088873</v>
      </c>
      <c r="R12" s="1227">
        <v>298</v>
      </c>
      <c r="S12" s="1228">
        <f>R12/R13*100</f>
        <v>0.12331527743868376</v>
      </c>
      <c r="T12" s="906">
        <v>262.2</v>
      </c>
      <c r="U12" s="935">
        <f>T12/T13*100</f>
        <v>0.10688290004043778</v>
      </c>
    </row>
    <row r="13" spans="1:22" s="93" customFormat="1" ht="32.25" customHeight="1">
      <c r="A13" s="155"/>
      <c r="C13" s="618" t="s">
        <v>116</v>
      </c>
      <c r="D13" s="566">
        <f>SUM(D8:D12)</f>
        <v>231310.19999999998</v>
      </c>
      <c r="E13" s="565">
        <f>E8+E9+E10+E11+E12</f>
        <v>100</v>
      </c>
      <c r="F13" s="767">
        <f>SUM(F8:F12)</f>
        <v>228267.40000000002</v>
      </c>
      <c r="G13" s="766">
        <f>G8+G9+G10+G11+G12</f>
        <v>100</v>
      </c>
      <c r="H13" s="566">
        <f>SUM(H8:H12)</f>
        <v>231227.88</v>
      </c>
      <c r="I13" s="766">
        <f>I8+I9+I10+I11+I12</f>
        <v>100</v>
      </c>
      <c r="J13" s="767">
        <f>SUM(J8:J12)</f>
        <v>230332</v>
      </c>
      <c r="K13" s="766">
        <f>K8+K9+K10+K11+K12</f>
        <v>100.00000000000001</v>
      </c>
      <c r="L13" s="767">
        <f>SUM(L8:L12)</f>
        <v>232371.1</v>
      </c>
      <c r="M13" s="766">
        <f>M8+M9+M10+M11+M12</f>
        <v>100</v>
      </c>
      <c r="N13" s="767">
        <f>SUM(N8:N12)</f>
        <v>236137.60000000001</v>
      </c>
      <c r="O13" s="766">
        <f>O8+O9+O10+O11+O12</f>
        <v>99.999999999999986</v>
      </c>
      <c r="P13" s="905">
        <f>SUM(P8:P12)</f>
        <v>238519.12299999999</v>
      </c>
      <c r="Q13" s="874">
        <f>Q8+Q9+Q10+Q11+Q12</f>
        <v>100.00000000000001</v>
      </c>
      <c r="R13" s="905">
        <f>SUM(R8:R12)</f>
        <v>241657</v>
      </c>
      <c r="S13" s="874">
        <f>S8+S9+S10+S11+S12</f>
        <v>99.999999999999986</v>
      </c>
      <c r="T13" s="936">
        <f>SUM(T8:T12)</f>
        <v>245315.19999999998</v>
      </c>
      <c r="U13" s="935">
        <f>U8+U9+U10+U11+U12</f>
        <v>99.999999999999986</v>
      </c>
    </row>
    <row r="14" spans="1:22" s="93" customFormat="1" ht="32.25" customHeight="1">
      <c r="A14" s="155"/>
      <c r="C14" s="594" t="s">
        <v>117</v>
      </c>
      <c r="D14" s="564">
        <f>D9+D10+D11+D12</f>
        <v>4996.9000000000005</v>
      </c>
      <c r="E14" s="565">
        <f>D14/D13*100</f>
        <v>2.1602592535910659</v>
      </c>
      <c r="F14" s="765">
        <f>F9+F10+F11+F12</f>
        <v>4774.4000000000005</v>
      </c>
      <c r="G14" s="766">
        <f>F14/F13*100</f>
        <v>2.0915820655949999</v>
      </c>
      <c r="H14" s="564">
        <f>H9+H10+H11+H12</f>
        <v>4188.38</v>
      </c>
      <c r="I14" s="766">
        <f>H14/H13*100</f>
        <v>1.811364615720215</v>
      </c>
      <c r="J14" s="765">
        <f>J9+J10+J11+J12</f>
        <v>3787.8999999999996</v>
      </c>
      <c r="K14" s="766">
        <f>J14/J13*100</f>
        <v>1.6445391869128041</v>
      </c>
      <c r="L14" s="765">
        <f>L9+L10+L11+L12</f>
        <v>3786.7999999999997</v>
      </c>
      <c r="M14" s="766">
        <f>L14/L13*100</f>
        <v>1.6296346662730432</v>
      </c>
      <c r="N14" s="765">
        <f>N9+N10+N11+N12</f>
        <v>4016.7999999999997</v>
      </c>
      <c r="O14" s="766">
        <f>N14/N13*100</f>
        <v>1.7010421042646318</v>
      </c>
      <c r="P14" s="904">
        <f>P9+P10+P11+P12</f>
        <v>3723.268</v>
      </c>
      <c r="Q14" s="874">
        <f>P14/P13*100</f>
        <v>1.5609934973641506</v>
      </c>
      <c r="R14" s="904">
        <f>R9+R10+R11+R12</f>
        <v>3737</v>
      </c>
      <c r="S14" s="874">
        <f>R14/R13*100</f>
        <v>1.5464066838535611</v>
      </c>
      <c r="T14" s="934">
        <f>T9+T10+T11+T12</f>
        <v>3865.3</v>
      </c>
      <c r="U14" s="935">
        <f>T14/T13*100</f>
        <v>1.5756463521216786</v>
      </c>
    </row>
    <row r="15" spans="1:22" s="93" customFormat="1" ht="32.25" customHeight="1">
      <c r="A15" s="155"/>
      <c r="C15" s="594" t="s">
        <v>118</v>
      </c>
      <c r="D15" s="564">
        <f>D10+D11+D12</f>
        <v>2828.9000000000005</v>
      </c>
      <c r="E15" s="565">
        <f>D15/D13*100</f>
        <v>1.2229897341319149</v>
      </c>
      <c r="F15" s="765">
        <f>F10+F11+F12</f>
        <v>2446.3000000000002</v>
      </c>
      <c r="G15" s="768">
        <f>F15/F13*100</f>
        <v>1.0716817206486777</v>
      </c>
      <c r="H15" s="564">
        <f>H10+H11+H12</f>
        <v>2281.9799999999996</v>
      </c>
      <c r="I15" s="768">
        <f>H15/H13*100</f>
        <v>0.98689656281932758</v>
      </c>
      <c r="J15" s="765">
        <f>J10+J11+J12</f>
        <v>2007.1000000000001</v>
      </c>
      <c r="K15" s="768">
        <f>J15/J13*100</f>
        <v>0.87139433513363329</v>
      </c>
      <c r="L15" s="765">
        <f>L10+L11+L12</f>
        <v>1982.1999999999998</v>
      </c>
      <c r="M15" s="768">
        <f>L15/L13*100</f>
        <v>0.85303206810141174</v>
      </c>
      <c r="N15" s="765">
        <f>N10+N11+N12</f>
        <v>1832.1</v>
      </c>
      <c r="O15" s="768">
        <f>N15/N13*100</f>
        <v>0.77586119279606458</v>
      </c>
      <c r="P15" s="904">
        <f>P10+P11+P12</f>
        <v>2017.0880000000002</v>
      </c>
      <c r="Q15" s="875">
        <f>P15/P13*100</f>
        <v>0.84567139717346695</v>
      </c>
      <c r="R15" s="904">
        <f>R10+R11+R12</f>
        <v>1989</v>
      </c>
      <c r="S15" s="875">
        <f>R15/R13*100</f>
        <v>0.82306740545483892</v>
      </c>
      <c r="T15" s="934">
        <f>T10+T11+T12</f>
        <v>1357</v>
      </c>
      <c r="U15" s="937">
        <f>T15/T13*100</f>
        <v>0.5531658861741956</v>
      </c>
    </row>
    <row r="16" spans="1:22" s="93" customFormat="1" ht="32.25" customHeight="1">
      <c r="A16" s="155"/>
      <c r="C16" s="618" t="s">
        <v>4</v>
      </c>
      <c r="D16" s="1229">
        <v>2334.5</v>
      </c>
      <c r="E16" s="1230"/>
      <c r="F16" s="1229">
        <v>2149.4</v>
      </c>
      <c r="G16" s="1230"/>
      <c r="H16" s="1231">
        <v>2006.6</v>
      </c>
      <c r="I16" s="1230"/>
      <c r="J16" s="1231">
        <v>1831.4</v>
      </c>
      <c r="K16" s="1230"/>
      <c r="L16" s="1232">
        <v>1771.7</v>
      </c>
      <c r="M16" s="1230"/>
      <c r="N16" s="1232">
        <v>1822.6</v>
      </c>
      <c r="O16" s="1230"/>
      <c r="P16" s="1232">
        <v>1874.4061799999999</v>
      </c>
      <c r="Q16" s="1233"/>
      <c r="R16" s="1234">
        <v>2125</v>
      </c>
      <c r="S16" s="1235"/>
      <c r="T16" s="936">
        <v>1784.5</v>
      </c>
      <c r="U16" s="938"/>
    </row>
    <row r="17" spans="1:25" s="93" customFormat="1" ht="15.75" customHeight="1">
      <c r="A17" s="155"/>
      <c r="C17" s="571"/>
      <c r="D17" s="567"/>
      <c r="E17" s="568"/>
      <c r="F17" s="567"/>
      <c r="G17" s="568"/>
      <c r="H17" s="567"/>
      <c r="I17" s="568"/>
      <c r="J17" s="567"/>
      <c r="K17" s="568"/>
      <c r="L17" s="567"/>
      <c r="M17" s="568"/>
      <c r="N17" s="567"/>
      <c r="O17" s="568"/>
      <c r="P17" s="567"/>
      <c r="Q17" s="568"/>
      <c r="R17" s="567"/>
      <c r="S17" s="568"/>
      <c r="T17" s="567"/>
      <c r="U17" s="568"/>
      <c r="Y17" s="789"/>
    </row>
    <row r="18" spans="1:25" s="93" customFormat="1" ht="28.5" customHeight="1">
      <c r="A18" s="155"/>
      <c r="C18" s="151" t="s">
        <v>548</v>
      </c>
      <c r="D18" s="569"/>
      <c r="E18" s="570"/>
      <c r="F18" s="569"/>
      <c r="G18" s="570"/>
      <c r="H18" s="569"/>
      <c r="I18" s="570"/>
      <c r="J18" s="569"/>
      <c r="K18" s="570"/>
      <c r="L18" s="569"/>
      <c r="M18" s="570"/>
      <c r="N18" s="569"/>
      <c r="O18" s="570"/>
      <c r="P18" s="569"/>
      <c r="Q18" s="570"/>
      <c r="R18" s="569"/>
      <c r="S18" s="570"/>
      <c r="T18" s="1281"/>
      <c r="U18" s="1282"/>
    </row>
    <row r="19" spans="1:25" s="93" customFormat="1" ht="24.75" customHeight="1">
      <c r="A19" s="155"/>
      <c r="C19" s="1256" t="s">
        <v>546</v>
      </c>
      <c r="D19" s="1259"/>
      <c r="E19" s="1260">
        <f>(D16+6.9)/D15*100</f>
        <v>82.767153310474015</v>
      </c>
      <c r="F19" s="1257"/>
      <c r="G19" s="1258">
        <f>(F16+5.4)/F15*100</f>
        <v>88.084045292891318</v>
      </c>
      <c r="H19" s="1259"/>
      <c r="I19" s="1258">
        <v>88.1</v>
      </c>
      <c r="J19" s="1257"/>
      <c r="K19" s="1258">
        <v>91.5</v>
      </c>
      <c r="L19" s="1259"/>
      <c r="M19" s="1261">
        <v>89.7</v>
      </c>
      <c r="N19" s="1257"/>
      <c r="O19" s="1258">
        <v>99.8</v>
      </c>
      <c r="P19" s="1259"/>
      <c r="Q19" s="1262">
        <f>(P16)/P15*100</f>
        <v>92.926346297236393</v>
      </c>
      <c r="R19" s="1259"/>
      <c r="S19" s="1262">
        <f>(R16)/R15*100</f>
        <v>106.83760683760684</v>
      </c>
      <c r="T19" s="1263"/>
      <c r="U19" s="1264">
        <f>(T16)/T15*100</f>
        <v>131.5033161385409</v>
      </c>
      <c r="V19" s="841"/>
      <c r="W19" s="842"/>
    </row>
    <row r="20" spans="1:25" s="93" customFormat="1" ht="24.75" customHeight="1">
      <c r="A20" s="155"/>
      <c r="C20" s="1265" t="s">
        <v>547</v>
      </c>
      <c r="D20" s="1268"/>
      <c r="E20" s="1269">
        <v>-144</v>
      </c>
      <c r="F20" s="1266"/>
      <c r="G20" s="1267">
        <v>-159.80000000000001</v>
      </c>
      <c r="H20" s="1268"/>
      <c r="I20" s="1267">
        <v>-162.69999999999999</v>
      </c>
      <c r="J20" s="1266"/>
      <c r="K20" s="1267">
        <v>-184</v>
      </c>
      <c r="L20" s="1268"/>
      <c r="M20" s="1270">
        <v>-184.2</v>
      </c>
      <c r="N20" s="1266"/>
      <c r="O20" s="1267">
        <v>-203.3</v>
      </c>
      <c r="P20" s="1268"/>
      <c r="Q20" s="1271">
        <v>-195.9</v>
      </c>
      <c r="R20" s="1268"/>
      <c r="S20" s="1271">
        <v>-193.7</v>
      </c>
      <c r="T20" s="1272"/>
      <c r="U20" s="1314">
        <v>-260.60000000000002</v>
      </c>
      <c r="V20" s="841"/>
      <c r="W20" s="842"/>
    </row>
    <row r="21" spans="1:25" s="93" customFormat="1" ht="28.5" customHeight="1" thickBot="1">
      <c r="A21" s="155"/>
      <c r="C21" s="1273" t="s">
        <v>119</v>
      </c>
      <c r="D21" s="1276"/>
      <c r="E21" s="1277">
        <f>D16/D13*100</f>
        <v>1.0092507809858797</v>
      </c>
      <c r="F21" s="1274"/>
      <c r="G21" s="1275">
        <f>F16/F13*100</f>
        <v>0.94161496560612679</v>
      </c>
      <c r="H21" s="1276"/>
      <c r="I21" s="1277">
        <f>H16/H13*100</f>
        <v>0.86780192769141851</v>
      </c>
      <c r="J21" s="1274"/>
      <c r="K21" s="1275">
        <f>J16/J13*100</f>
        <v>0.79511314103120712</v>
      </c>
      <c r="L21" s="1276"/>
      <c r="M21" s="1277">
        <f>L16/L13*100</f>
        <v>0.76244421100558546</v>
      </c>
      <c r="N21" s="1274"/>
      <c r="O21" s="1275">
        <f>N16/N13*100</f>
        <v>0.77183811472632902</v>
      </c>
      <c r="P21" s="1276"/>
      <c r="Q21" s="1278">
        <f>P16/P13*100</f>
        <v>0.78585153107409345</v>
      </c>
      <c r="R21" s="1276"/>
      <c r="S21" s="1278">
        <f>R16/R13*100</f>
        <v>0.87934551864833221</v>
      </c>
      <c r="T21" s="1279"/>
      <c r="U21" s="1280">
        <f>T16/T13*100</f>
        <v>0.72743148406621372</v>
      </c>
    </row>
    <row r="22" spans="1:25" s="93" customFormat="1" ht="9.75" customHeight="1">
      <c r="A22" s="155"/>
      <c r="C22" s="44"/>
      <c r="D22" s="249"/>
      <c r="E22" s="250"/>
      <c r="F22" s="249"/>
      <c r="G22" s="250"/>
      <c r="H22" s="249"/>
      <c r="I22" s="250"/>
      <c r="J22" s="249"/>
      <c r="K22" s="250"/>
      <c r="L22" s="249"/>
      <c r="M22" s="250"/>
      <c r="N22" s="249"/>
      <c r="O22" s="250"/>
      <c r="P22" s="249"/>
      <c r="Q22" s="250"/>
      <c r="R22" s="249"/>
      <c r="S22" s="250"/>
      <c r="T22" s="249"/>
      <c r="U22" s="250"/>
      <c r="V22" s="250"/>
    </row>
    <row r="23" spans="1:25" s="93" customFormat="1" ht="15.75" customHeight="1">
      <c r="A23" s="155"/>
      <c r="C23" s="208" t="s">
        <v>549</v>
      </c>
    </row>
    <row r="24" spans="1:25" s="93" customFormat="1" ht="15.75" customHeight="1">
      <c r="A24" s="155"/>
      <c r="C24" s="458"/>
      <c r="S24" s="1397"/>
    </row>
    <row r="25" spans="1:25" ht="12.75" customHeight="1">
      <c r="A25" s="150"/>
    </row>
    <row r="28" spans="1:25">
      <c r="Q28" s="987"/>
      <c r="R28" s="987"/>
      <c r="S28" s="987"/>
      <c r="T28" s="987"/>
      <c r="U28" s="987"/>
    </row>
    <row r="29" spans="1:25">
      <c r="Q29" s="987"/>
      <c r="R29" s="987"/>
      <c r="S29" s="987"/>
      <c r="T29" s="987"/>
      <c r="U29" s="987"/>
    </row>
    <row r="30" spans="1:25">
      <c r="Q30" s="987"/>
      <c r="R30" s="987"/>
      <c r="S30" s="987"/>
      <c r="T30" s="987"/>
      <c r="U30" s="987"/>
    </row>
  </sheetData>
  <mergeCells count="10">
    <mergeCell ref="C1:T1"/>
    <mergeCell ref="T6:U6"/>
    <mergeCell ref="D6:E6"/>
    <mergeCell ref="F6:G6"/>
    <mergeCell ref="H6:I6"/>
    <mergeCell ref="J6:K6"/>
    <mergeCell ref="L6:M6"/>
    <mergeCell ref="N6:O6"/>
    <mergeCell ref="P6:Q6"/>
    <mergeCell ref="R6:S6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64" orientation="landscape" useFirstPageNumber="1" r:id="rId1"/>
  <headerFooter>
    <oddHeader>&amp;R&amp;"Trebuchet MS,보통"&amp;12
www.wooribank.com</oddHeader>
    <oddFooter>&amp;R&amp;"Trebuchet MS,보통"Page 13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1"/>
  <sheetViews>
    <sheetView showGridLines="0" view="pageBreakPreview" zoomScale="90" zoomScaleNormal="85" zoomScaleSheetLayoutView="90" workbookViewId="0"/>
  </sheetViews>
  <sheetFormatPr defaultRowHeight="15"/>
  <cols>
    <col min="1" max="1" width="23.85546875" style="67" customWidth="1"/>
    <col min="2" max="2" width="5.28515625" style="67" customWidth="1"/>
    <col min="3" max="3" width="22.7109375" style="67" customWidth="1"/>
    <col min="4" max="4" width="1.140625" style="67" customWidth="1"/>
    <col min="5" max="17" width="11" style="67" customWidth="1"/>
    <col min="18" max="16384" width="9.140625" style="67"/>
  </cols>
  <sheetData>
    <row r="1" spans="1:19" ht="38.25" customHeight="1">
      <c r="A1" s="690"/>
      <c r="B1" s="149"/>
      <c r="C1" s="551" t="s">
        <v>132</v>
      </c>
      <c r="D1" s="294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</row>
    <row r="2" spans="1:19" ht="13.5" customHeight="1">
      <c r="A2" s="150"/>
    </row>
    <row r="3" spans="1:19" ht="21.75" customHeight="1">
      <c r="A3" s="150"/>
      <c r="C3" s="552"/>
      <c r="D3" s="152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</row>
    <row r="4" spans="1:19" ht="28.5" customHeight="1">
      <c r="A4" s="150"/>
      <c r="C4" s="151"/>
      <c r="D4" s="152"/>
      <c r="E4" s="676"/>
      <c r="F4" s="676"/>
      <c r="G4" s="676"/>
      <c r="I4" s="676"/>
      <c r="J4" s="676"/>
      <c r="K4" s="676"/>
      <c r="L4" s="676"/>
      <c r="M4" s="676"/>
      <c r="N4" s="676"/>
      <c r="O4" s="676"/>
      <c r="P4" s="676" t="s">
        <v>135</v>
      </c>
      <c r="Q4" s="676"/>
    </row>
    <row r="5" spans="1:19" ht="27" customHeight="1">
      <c r="A5" s="150"/>
      <c r="C5" s="265"/>
      <c r="D5" s="151"/>
      <c r="E5" s="1607" t="s">
        <v>386</v>
      </c>
      <c r="F5" s="1606"/>
      <c r="G5" s="1606"/>
      <c r="H5" s="1606"/>
      <c r="I5" s="1587" t="s">
        <v>528</v>
      </c>
      <c r="J5" s="1606" t="s">
        <v>545</v>
      </c>
      <c r="K5" s="1606"/>
      <c r="L5" s="1606"/>
      <c r="M5" s="1606"/>
      <c r="N5" s="1587" t="s">
        <v>416</v>
      </c>
      <c r="O5" s="1606" t="s">
        <v>545</v>
      </c>
      <c r="P5" s="1606"/>
      <c r="Q5" s="267"/>
    </row>
    <row r="6" spans="1:19" ht="6.75" customHeight="1">
      <c r="A6" s="155"/>
      <c r="B6" s="93"/>
      <c r="D6" s="400"/>
      <c r="E6" s="1253"/>
      <c r="F6" s="1253"/>
      <c r="G6" s="1253"/>
      <c r="H6" s="1253"/>
      <c r="I6" s="1587"/>
      <c r="J6" s="1254"/>
      <c r="K6" s="1254"/>
      <c r="L6" s="1254"/>
      <c r="M6" s="1254"/>
      <c r="N6" s="1587"/>
      <c r="O6" s="1254"/>
      <c r="P6" s="1236"/>
      <c r="Q6" s="866"/>
      <c r="R6" s="266"/>
      <c r="S6" s="266"/>
    </row>
    <row r="7" spans="1:19" ht="30" customHeight="1">
      <c r="A7" s="155"/>
      <c r="B7" s="93"/>
      <c r="C7" s="151" t="s">
        <v>324</v>
      </c>
      <c r="D7" s="400"/>
      <c r="E7" s="1253" t="s">
        <v>519</v>
      </c>
      <c r="F7" s="1253" t="s">
        <v>520</v>
      </c>
      <c r="G7" s="1253" t="s">
        <v>521</v>
      </c>
      <c r="H7" s="1253" t="s">
        <v>522</v>
      </c>
      <c r="I7" s="1587"/>
      <c r="J7" s="1253" t="s">
        <v>417</v>
      </c>
      <c r="K7" s="1253" t="s">
        <v>412</v>
      </c>
      <c r="L7" s="1253" t="s">
        <v>413</v>
      </c>
      <c r="M7" s="1253" t="s">
        <v>414</v>
      </c>
      <c r="N7" s="1587"/>
      <c r="O7" s="1253" t="s">
        <v>410</v>
      </c>
      <c r="P7" s="1253" t="s">
        <v>411</v>
      </c>
      <c r="Q7" s="866"/>
      <c r="R7" s="266"/>
      <c r="S7" s="266"/>
    </row>
    <row r="8" spans="1:19" ht="17.25" customHeight="1">
      <c r="A8" s="155"/>
      <c r="B8" s="93"/>
      <c r="C8" s="573"/>
      <c r="D8" s="400"/>
      <c r="E8" s="619"/>
      <c r="F8" s="619"/>
      <c r="G8" s="619"/>
      <c r="H8" s="619"/>
      <c r="I8" s="619"/>
      <c r="J8" s="619"/>
      <c r="K8" s="619"/>
      <c r="L8" s="619"/>
      <c r="M8" s="619"/>
      <c r="N8" s="619"/>
      <c r="O8" s="619"/>
      <c r="P8" s="619"/>
      <c r="Q8" s="876"/>
    </row>
    <row r="9" spans="1:19" ht="36.75" customHeight="1">
      <c r="A9" s="155"/>
      <c r="B9" s="93"/>
      <c r="C9" s="594" t="s">
        <v>294</v>
      </c>
      <c r="D9" s="268"/>
      <c r="E9" s="1313">
        <v>182.6</v>
      </c>
      <c r="F9" s="1313">
        <v>176.4</v>
      </c>
      <c r="G9" s="1313">
        <v>173.6</v>
      </c>
      <c r="H9" s="1313">
        <v>87</v>
      </c>
      <c r="I9" s="1313">
        <v>619.70000000000005</v>
      </c>
      <c r="J9" s="1313">
        <v>40.1</v>
      </c>
      <c r="K9" s="1313">
        <v>123.38</v>
      </c>
      <c r="L9" s="1313">
        <v>126.4</v>
      </c>
      <c r="M9" s="1313">
        <v>206.80495568399999</v>
      </c>
      <c r="N9" s="1313">
        <v>496.71781649399998</v>
      </c>
      <c r="O9" s="1313">
        <v>36.528503999999998</v>
      </c>
      <c r="P9" s="1313">
        <v>-196.547</v>
      </c>
      <c r="Q9" s="877"/>
      <c r="R9" s="269"/>
    </row>
    <row r="10" spans="1:19" ht="36.75" customHeight="1">
      <c r="A10" s="155"/>
      <c r="B10" s="93"/>
      <c r="C10" s="594" t="s">
        <v>133</v>
      </c>
      <c r="D10" s="268"/>
      <c r="E10" s="1313">
        <v>23.4</v>
      </c>
      <c r="F10" s="1313">
        <v>20.2</v>
      </c>
      <c r="G10" s="1313">
        <v>21.6</v>
      </c>
      <c r="H10" s="1313">
        <v>8.1</v>
      </c>
      <c r="I10" s="1313">
        <v>73.3</v>
      </c>
      <c r="J10" s="1313">
        <v>34.5</v>
      </c>
      <c r="K10" s="1313">
        <v>29.7</v>
      </c>
      <c r="L10" s="1313">
        <v>31</v>
      </c>
      <c r="M10" s="1313">
        <v>34.066391928000002</v>
      </c>
      <c r="N10" s="1313">
        <v>129.31852203099999</v>
      </c>
      <c r="O10" s="1313">
        <v>40.625959000000002</v>
      </c>
      <c r="P10" s="1313">
        <v>45.488999999999997</v>
      </c>
      <c r="Q10" s="877"/>
      <c r="R10" s="269"/>
    </row>
    <row r="11" spans="1:19" ht="36.75" customHeight="1" thickBot="1">
      <c r="A11" s="155"/>
      <c r="B11" s="93"/>
      <c r="C11" s="593" t="s">
        <v>134</v>
      </c>
      <c r="D11" s="270"/>
      <c r="E11" s="1312">
        <f t="shared" ref="E11:I11" si="0">SUM(E9:E10)</f>
        <v>206</v>
      </c>
      <c r="F11" s="1312">
        <f t="shared" si="0"/>
        <v>196.6</v>
      </c>
      <c r="G11" s="1312">
        <f t="shared" si="0"/>
        <v>195.2</v>
      </c>
      <c r="H11" s="1312">
        <f t="shared" si="0"/>
        <v>95.1</v>
      </c>
      <c r="I11" s="1312">
        <f t="shared" si="0"/>
        <v>693</v>
      </c>
      <c r="J11" s="1312">
        <f>SUM(J9:J10)</f>
        <v>74.599999999999994</v>
      </c>
      <c r="K11" s="1312">
        <f t="shared" ref="K11:P11" si="1">SUM(K9:K10)</f>
        <v>153.07999999999998</v>
      </c>
      <c r="L11" s="1312">
        <f t="shared" si="1"/>
        <v>157.4</v>
      </c>
      <c r="M11" s="1312">
        <f t="shared" si="1"/>
        <v>240.87134761199999</v>
      </c>
      <c r="N11" s="1312">
        <f t="shared" si="1"/>
        <v>626.03633852500002</v>
      </c>
      <c r="O11" s="1312">
        <f t="shared" si="1"/>
        <v>77.154462999999993</v>
      </c>
      <c r="P11" s="1312">
        <f t="shared" si="1"/>
        <v>-151.05799999999999</v>
      </c>
      <c r="Q11" s="878"/>
      <c r="R11" s="269"/>
    </row>
    <row r="12" spans="1:19" ht="18.75" customHeight="1">
      <c r="A12" s="155"/>
      <c r="B12" s="93"/>
      <c r="C12" s="183"/>
      <c r="D12" s="183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</row>
    <row r="13" spans="1:19" ht="17.25" customHeight="1">
      <c r="A13" s="155"/>
      <c r="B13" s="93"/>
      <c r="C13" s="398"/>
      <c r="D13" s="372"/>
      <c r="E13" s="373"/>
      <c r="F13" s="373"/>
      <c r="G13" s="373"/>
      <c r="H13" s="373"/>
      <c r="I13" s="373"/>
      <c r="J13" s="373"/>
      <c r="K13" s="373"/>
      <c r="L13" s="373"/>
      <c r="M13" s="373"/>
      <c r="N13" s="373"/>
      <c r="O13" s="1290"/>
      <c r="P13" s="1290"/>
      <c r="Q13" s="373"/>
      <c r="R13" s="269"/>
    </row>
    <row r="14" spans="1:19" ht="24" customHeight="1">
      <c r="A14" s="155"/>
      <c r="B14" s="93"/>
      <c r="C14" s="151" t="s">
        <v>325</v>
      </c>
      <c r="D14" s="372"/>
      <c r="E14" s="373"/>
      <c r="F14" s="373"/>
      <c r="G14" s="373"/>
      <c r="H14" s="373"/>
      <c r="I14" s="373"/>
      <c r="J14" s="373"/>
      <c r="K14" s="373"/>
      <c r="L14" s="373"/>
      <c r="M14" s="373"/>
      <c r="N14" s="373"/>
      <c r="O14" s="1290"/>
      <c r="P14" s="1290"/>
      <c r="Q14" s="373"/>
      <c r="R14" s="269"/>
    </row>
    <row r="15" spans="1:19" ht="17.25" customHeight="1">
      <c r="A15" s="155"/>
      <c r="B15" s="93"/>
      <c r="C15" s="573"/>
      <c r="D15" s="372"/>
      <c r="E15" s="373"/>
      <c r="F15" s="373"/>
      <c r="G15" s="373"/>
      <c r="H15" s="373"/>
      <c r="I15" s="373"/>
      <c r="J15" s="373"/>
      <c r="K15" s="373"/>
      <c r="L15" s="373"/>
      <c r="M15" s="373"/>
      <c r="N15" s="373"/>
      <c r="O15" s="373"/>
      <c r="P15" s="373"/>
      <c r="Q15" s="373"/>
      <c r="R15" s="269"/>
    </row>
    <row r="16" spans="1:19" ht="36.75" customHeight="1" thickBot="1">
      <c r="A16" s="155"/>
      <c r="B16" s="93"/>
      <c r="C16" s="592" t="s">
        <v>136</v>
      </c>
      <c r="D16" s="268"/>
      <c r="E16" s="1534">
        <v>50.7</v>
      </c>
      <c r="F16" s="1534">
        <v>47.3</v>
      </c>
      <c r="G16" s="1534">
        <v>44.4</v>
      </c>
      <c r="H16" s="1534">
        <v>62.637999999999998</v>
      </c>
      <c r="I16" s="1534">
        <v>205.03800000000001</v>
      </c>
      <c r="J16" s="1534">
        <v>46.756</v>
      </c>
      <c r="K16" s="1534">
        <v>54.942999999999998</v>
      </c>
      <c r="L16" s="1534">
        <v>57.204000000000001</v>
      </c>
      <c r="M16" s="1534">
        <v>66.983000000000004</v>
      </c>
      <c r="N16" s="1534">
        <v>225.886</v>
      </c>
      <c r="O16" s="1534">
        <v>57.216999999999999</v>
      </c>
      <c r="P16" s="1534">
        <v>62.249000000000002</v>
      </c>
      <c r="Q16" s="879"/>
      <c r="R16" s="269"/>
    </row>
    <row r="17" spans="1:18" ht="17.25" customHeight="1">
      <c r="A17" s="155"/>
      <c r="B17" s="93"/>
      <c r="C17" s="183"/>
      <c r="D17" s="183"/>
      <c r="E17" s="271"/>
      <c r="F17" s="271"/>
      <c r="G17" s="271"/>
      <c r="H17" s="271"/>
      <c r="I17" s="271"/>
      <c r="J17" s="271"/>
      <c r="K17" s="271"/>
      <c r="L17" s="271"/>
      <c r="M17" s="271"/>
      <c r="N17" s="271"/>
      <c r="O17" s="271"/>
      <c r="P17" s="271"/>
      <c r="Q17" s="271"/>
    </row>
    <row r="18" spans="1:18" ht="17.25" customHeight="1">
      <c r="A18" s="155"/>
      <c r="B18" s="93"/>
      <c r="C18" s="183"/>
      <c r="D18" s="183"/>
      <c r="E18" s="271"/>
      <c r="F18" s="271"/>
      <c r="G18" s="271"/>
      <c r="H18" s="271"/>
      <c r="I18" s="271"/>
      <c r="J18" s="271"/>
      <c r="K18" s="271"/>
      <c r="L18" s="271"/>
      <c r="M18" s="271"/>
      <c r="N18" s="271"/>
      <c r="O18" s="271"/>
      <c r="P18" s="271"/>
      <c r="Q18" s="271"/>
    </row>
    <row r="19" spans="1:18" ht="24" customHeight="1">
      <c r="A19" s="155"/>
      <c r="B19" s="93"/>
      <c r="C19" s="151" t="s">
        <v>326</v>
      </c>
      <c r="D19" s="159"/>
      <c r="E19" s="271"/>
      <c r="F19" s="271"/>
      <c r="G19" s="271"/>
      <c r="H19" s="271"/>
      <c r="I19" s="271"/>
      <c r="J19" s="271"/>
      <c r="K19" s="271"/>
      <c r="L19" s="271"/>
      <c r="M19" s="271"/>
      <c r="N19" s="271"/>
      <c r="O19" s="271"/>
      <c r="P19" s="271"/>
      <c r="Q19" s="271"/>
    </row>
    <row r="20" spans="1:18" ht="17.25" customHeight="1">
      <c r="A20" s="155"/>
      <c r="B20" s="93"/>
      <c r="C20" s="573"/>
      <c r="D20" s="159"/>
      <c r="E20" s="271"/>
      <c r="F20" s="271"/>
      <c r="G20" s="271"/>
      <c r="H20" s="271"/>
      <c r="I20" s="271"/>
      <c r="J20" s="271"/>
      <c r="K20" s="271"/>
      <c r="L20" s="271"/>
      <c r="M20" s="271"/>
      <c r="N20" s="271"/>
      <c r="O20" s="271"/>
      <c r="P20" s="271"/>
      <c r="Q20" s="271"/>
    </row>
    <row r="21" spans="1:18" ht="36.75" customHeight="1" thickBot="1">
      <c r="A21" s="155"/>
      <c r="B21" s="93"/>
      <c r="C21" s="593" t="s">
        <v>134</v>
      </c>
      <c r="D21" s="270"/>
      <c r="E21" s="1535">
        <f>E11+E16</f>
        <v>256.7</v>
      </c>
      <c r="F21" s="1535">
        <f>F11+F16</f>
        <v>243.89999999999998</v>
      </c>
      <c r="G21" s="1535">
        <f>G11+G16</f>
        <v>239.6</v>
      </c>
      <c r="H21" s="1535">
        <f t="shared" ref="H21:P21" si="2">H11+H16</f>
        <v>157.738</v>
      </c>
      <c r="I21" s="1535">
        <f t="shared" si="2"/>
        <v>898.03800000000001</v>
      </c>
      <c r="J21" s="1535">
        <f t="shared" si="2"/>
        <v>121.35599999999999</v>
      </c>
      <c r="K21" s="1535">
        <f t="shared" si="2"/>
        <v>208.02299999999997</v>
      </c>
      <c r="L21" s="1535">
        <f t="shared" si="2"/>
        <v>214.60400000000001</v>
      </c>
      <c r="M21" s="1535">
        <f t="shared" si="2"/>
        <v>307.85434761199997</v>
      </c>
      <c r="N21" s="1535">
        <f t="shared" si="2"/>
        <v>851.92233852499999</v>
      </c>
      <c r="O21" s="1535">
        <f t="shared" si="2"/>
        <v>134.37146300000001</v>
      </c>
      <c r="P21" s="1535">
        <f t="shared" si="2"/>
        <v>-88.808999999999997</v>
      </c>
      <c r="Q21" s="880"/>
      <c r="R21" s="269"/>
    </row>
    <row r="22" spans="1:18" ht="18" customHeight="1">
      <c r="A22" s="155"/>
      <c r="B22" s="93"/>
      <c r="C22" s="181"/>
      <c r="D22" s="160"/>
      <c r="E22" s="160"/>
      <c r="F22" s="160"/>
      <c r="G22" s="160"/>
      <c r="H22" s="160"/>
      <c r="I22" s="160"/>
      <c r="J22" s="160"/>
      <c r="K22" s="160"/>
      <c r="L22" s="160"/>
      <c r="M22" s="160"/>
      <c r="N22" s="160"/>
      <c r="O22" s="160"/>
      <c r="P22" s="160"/>
      <c r="Q22" s="160"/>
    </row>
    <row r="23" spans="1:18">
      <c r="A23" s="155"/>
      <c r="B23" s="93"/>
      <c r="C23" s="401"/>
      <c r="D23" s="160"/>
      <c r="E23" s="160"/>
      <c r="F23" s="160"/>
      <c r="G23" s="160"/>
      <c r="H23" s="160"/>
      <c r="I23" s="160"/>
      <c r="J23" s="160"/>
      <c r="K23" s="160"/>
      <c r="L23" s="160"/>
      <c r="M23" s="160"/>
      <c r="N23" s="160"/>
      <c r="O23" s="160"/>
      <c r="P23" s="160"/>
      <c r="Q23" s="160"/>
    </row>
    <row r="24" spans="1:18" ht="15.75">
      <c r="A24" s="170"/>
      <c r="B24" s="171"/>
      <c r="C24" s="151"/>
      <c r="D24" s="176"/>
      <c r="E24" s="176"/>
      <c r="F24" s="176"/>
      <c r="G24" s="176"/>
      <c r="H24" s="176"/>
      <c r="I24" s="176"/>
      <c r="J24" s="176"/>
      <c r="K24" s="176"/>
      <c r="L24" s="176"/>
      <c r="M24" s="176"/>
      <c r="N24" s="176"/>
      <c r="O24" s="176"/>
      <c r="P24" s="176"/>
      <c r="Q24" s="176"/>
    </row>
    <row r="25" spans="1:18" ht="15.75">
      <c r="A25" s="170"/>
      <c r="B25" s="27"/>
      <c r="C25" s="27"/>
      <c r="D25" s="404"/>
      <c r="E25" s="194"/>
      <c r="F25" s="194"/>
      <c r="G25" s="194"/>
      <c r="H25" s="194"/>
      <c r="I25" s="194"/>
      <c r="J25" s="194"/>
      <c r="K25" s="194"/>
      <c r="L25" s="194"/>
      <c r="M25" s="194"/>
      <c r="N25" s="194"/>
      <c r="O25" s="194"/>
      <c r="P25" s="194"/>
      <c r="Q25" s="194"/>
    </row>
    <row r="26" spans="1:18">
      <c r="A26" s="170"/>
      <c r="B26" s="171"/>
      <c r="C26" s="191"/>
      <c r="D26" s="400"/>
      <c r="E26" s="400"/>
      <c r="F26" s="400"/>
      <c r="G26" s="400"/>
      <c r="H26" s="400"/>
      <c r="I26" s="400"/>
      <c r="J26" s="400"/>
      <c r="K26" s="400"/>
      <c r="L26" s="400"/>
      <c r="M26" s="400"/>
      <c r="N26" s="400"/>
      <c r="O26" s="400"/>
      <c r="P26" s="400"/>
      <c r="Q26" s="400"/>
    </row>
    <row r="27" spans="1:18">
      <c r="A27" s="170"/>
      <c r="B27" s="171"/>
      <c r="C27" s="401"/>
      <c r="D27" s="174"/>
      <c r="E27" s="174"/>
      <c r="F27" s="174"/>
      <c r="G27" s="174"/>
      <c r="H27" s="174"/>
      <c r="I27" s="174"/>
      <c r="J27" s="174"/>
      <c r="K27" s="174"/>
      <c r="L27" s="174"/>
      <c r="M27" s="174"/>
      <c r="N27" s="174"/>
      <c r="O27" s="174"/>
      <c r="P27" s="174"/>
      <c r="Q27" s="174"/>
    </row>
    <row r="28" spans="1:18">
      <c r="A28" s="171"/>
      <c r="B28" s="171"/>
      <c r="D28" s="174"/>
      <c r="E28" s="174"/>
      <c r="F28" s="174"/>
      <c r="G28" s="174"/>
      <c r="H28" s="174"/>
      <c r="I28" s="174"/>
      <c r="J28" s="174"/>
      <c r="K28" s="174"/>
      <c r="L28" s="174"/>
      <c r="M28" s="174"/>
      <c r="N28" s="174"/>
      <c r="O28" s="174"/>
      <c r="P28" s="174"/>
      <c r="Q28" s="174"/>
    </row>
    <row r="29" spans="1:18">
      <c r="A29" s="171"/>
      <c r="B29" s="171"/>
      <c r="C29" s="181"/>
      <c r="D29" s="176"/>
      <c r="E29" s="176"/>
      <c r="F29" s="176"/>
      <c r="G29" s="176"/>
      <c r="H29" s="176"/>
      <c r="I29" s="176"/>
      <c r="J29" s="176"/>
      <c r="K29" s="176"/>
      <c r="L29" s="176"/>
      <c r="M29" s="176"/>
      <c r="N29" s="176"/>
      <c r="O29" s="176"/>
      <c r="P29" s="176"/>
      <c r="Q29" s="176"/>
    </row>
    <row r="30" spans="1:18">
      <c r="A30" s="171"/>
      <c r="B30" s="171"/>
      <c r="C30" s="181"/>
      <c r="D30" s="176"/>
      <c r="E30" s="176"/>
      <c r="F30" s="176"/>
      <c r="G30" s="176"/>
      <c r="H30" s="176"/>
      <c r="I30" s="176"/>
      <c r="J30" s="176"/>
      <c r="K30" s="176"/>
      <c r="L30" s="176"/>
      <c r="M30" s="176"/>
      <c r="N30" s="176"/>
      <c r="O30" s="176"/>
      <c r="P30" s="176"/>
      <c r="Q30" s="176"/>
    </row>
    <row r="31" spans="1:18">
      <c r="A31" s="171"/>
      <c r="B31" s="171"/>
      <c r="C31" s="181"/>
      <c r="D31" s="176"/>
      <c r="E31" s="176"/>
      <c r="F31" s="176"/>
      <c r="G31" s="176"/>
      <c r="H31" s="176"/>
      <c r="I31" s="176"/>
      <c r="J31" s="176"/>
      <c r="K31" s="176"/>
      <c r="L31" s="176"/>
      <c r="M31" s="176"/>
      <c r="N31" s="176"/>
      <c r="O31" s="176"/>
      <c r="P31" s="176"/>
      <c r="Q31" s="176"/>
    </row>
    <row r="32" spans="1:18">
      <c r="A32" s="171"/>
      <c r="B32" s="171"/>
      <c r="C32" s="181"/>
      <c r="D32" s="176"/>
      <c r="E32" s="176"/>
      <c r="F32" s="176"/>
      <c r="G32" s="176"/>
      <c r="H32" s="176"/>
      <c r="I32" s="176"/>
      <c r="J32" s="176"/>
      <c r="K32" s="176"/>
      <c r="L32" s="176"/>
      <c r="M32" s="176"/>
      <c r="N32" s="176"/>
      <c r="O32" s="176"/>
      <c r="P32" s="176"/>
      <c r="Q32" s="176"/>
    </row>
    <row r="33" spans="1:17">
      <c r="A33" s="171"/>
      <c r="B33" s="171"/>
      <c r="C33" s="181"/>
      <c r="D33" s="176"/>
      <c r="E33" s="176"/>
      <c r="F33" s="176"/>
      <c r="G33" s="176"/>
      <c r="H33" s="176"/>
      <c r="I33" s="176"/>
      <c r="J33" s="176"/>
      <c r="K33" s="176"/>
      <c r="L33" s="176"/>
      <c r="M33" s="176"/>
      <c r="N33" s="176"/>
      <c r="O33" s="176"/>
      <c r="P33" s="176"/>
      <c r="Q33" s="176"/>
    </row>
    <row r="34" spans="1:17">
      <c r="A34" s="171"/>
      <c r="B34" s="171"/>
      <c r="C34" s="402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</row>
    <row r="35" spans="1:17">
      <c r="A35" s="171"/>
      <c r="B35" s="171"/>
      <c r="C35" s="181"/>
      <c r="D35" s="176"/>
      <c r="E35" s="176"/>
      <c r="F35" s="176"/>
      <c r="G35" s="176"/>
      <c r="H35" s="176"/>
      <c r="I35" s="176"/>
      <c r="J35" s="176"/>
      <c r="K35" s="176"/>
      <c r="L35" s="176"/>
      <c r="M35" s="176"/>
      <c r="N35" s="176"/>
      <c r="O35" s="176"/>
      <c r="P35" s="176"/>
      <c r="Q35" s="176"/>
    </row>
    <row r="36" spans="1:17">
      <c r="A36" s="171"/>
      <c r="B36" s="171"/>
      <c r="C36" s="181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  <c r="P36" s="176"/>
      <c r="Q36" s="176"/>
    </row>
    <row r="37" spans="1:17">
      <c r="A37" s="171"/>
      <c r="B37" s="171"/>
      <c r="C37" s="181"/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81"/>
    </row>
    <row r="38" spans="1:17">
      <c r="A38" s="171"/>
      <c r="B38" s="171"/>
      <c r="C38" s="402"/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81"/>
    </row>
    <row r="39" spans="1:17">
      <c r="A39" s="171"/>
      <c r="B39" s="171"/>
      <c r="C39" s="181"/>
      <c r="D39" s="176"/>
      <c r="E39" s="176"/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  <c r="Q39" s="176"/>
    </row>
    <row r="40" spans="1:17">
      <c r="A40" s="171"/>
      <c r="B40" s="171"/>
      <c r="C40" s="181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76"/>
      <c r="P40" s="176"/>
      <c r="Q40" s="176"/>
    </row>
    <row r="41" spans="1:17">
      <c r="A41" s="171"/>
      <c r="B41" s="171"/>
      <c r="C41" s="181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</row>
    <row r="42" spans="1:17">
      <c r="A42" s="171"/>
      <c r="B42" s="171"/>
      <c r="C42" s="183"/>
      <c r="D42" s="183"/>
      <c r="E42" s="183"/>
      <c r="F42" s="183"/>
      <c r="G42" s="183"/>
      <c r="H42" s="183"/>
      <c r="I42" s="183"/>
      <c r="J42" s="183"/>
      <c r="K42" s="183"/>
      <c r="L42" s="183"/>
      <c r="M42" s="183"/>
      <c r="N42" s="183"/>
      <c r="O42" s="183"/>
      <c r="P42" s="183"/>
      <c r="Q42" s="183"/>
    </row>
    <row r="43" spans="1:17">
      <c r="A43" s="171"/>
      <c r="B43" s="171"/>
      <c r="C43" s="403"/>
      <c r="D43" s="403"/>
      <c r="E43" s="183"/>
      <c r="F43" s="183"/>
      <c r="G43" s="183"/>
      <c r="H43" s="183"/>
      <c r="I43" s="183"/>
      <c r="J43" s="183"/>
      <c r="K43" s="183"/>
      <c r="L43" s="183"/>
      <c r="M43" s="183"/>
      <c r="N43" s="183"/>
      <c r="O43" s="183"/>
      <c r="P43" s="183"/>
      <c r="Q43" s="183"/>
    </row>
    <row r="44" spans="1:17">
      <c r="A44" s="171"/>
      <c r="B44" s="171"/>
      <c r="C44" s="403"/>
      <c r="D44" s="403"/>
      <c r="E44" s="183"/>
      <c r="F44" s="183"/>
      <c r="G44" s="183"/>
      <c r="H44" s="183"/>
      <c r="I44" s="183"/>
      <c r="J44" s="183"/>
      <c r="K44" s="183"/>
      <c r="L44" s="183"/>
      <c r="M44" s="183"/>
      <c r="N44" s="183"/>
      <c r="O44" s="183"/>
      <c r="P44" s="183"/>
      <c r="Q44" s="183"/>
    </row>
    <row r="45" spans="1:17">
      <c r="A45" s="27"/>
      <c r="B45" s="27"/>
      <c r="C45" s="403"/>
      <c r="D45" s="403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</row>
    <row r="46" spans="1:17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</row>
    <row r="47" spans="1:17" ht="19.5">
      <c r="A47" s="27"/>
      <c r="B47" s="27"/>
      <c r="C47" s="1586"/>
      <c r="D47" s="1586"/>
    </row>
    <row r="48" spans="1:17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</row>
    <row r="49" spans="1:17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</row>
    <row r="50" spans="1:17" ht="18">
      <c r="A50" s="27"/>
      <c r="B50" s="27"/>
      <c r="C50" s="187"/>
      <c r="D50" s="187"/>
      <c r="E50" s="188"/>
      <c r="F50" s="188"/>
      <c r="G50" s="188"/>
      <c r="H50" s="188"/>
      <c r="I50" s="188"/>
      <c r="J50" s="188"/>
      <c r="K50" s="188"/>
      <c r="L50" s="188"/>
      <c r="M50" s="188"/>
      <c r="N50" s="188"/>
      <c r="O50" s="188"/>
      <c r="P50" s="188"/>
      <c r="Q50" s="188"/>
    </row>
    <row r="51" spans="1:17" ht="15.75">
      <c r="A51" s="27"/>
      <c r="B51" s="27"/>
      <c r="C51" s="404"/>
      <c r="D51" s="404"/>
      <c r="E51" s="190"/>
      <c r="F51" s="190"/>
      <c r="G51" s="190"/>
      <c r="H51" s="190"/>
      <c r="I51" s="190"/>
      <c r="J51" s="190"/>
      <c r="K51" s="190"/>
      <c r="L51" s="190"/>
      <c r="M51" s="190"/>
      <c r="N51" s="190"/>
      <c r="O51" s="190"/>
      <c r="P51" s="190"/>
      <c r="Q51" s="190"/>
    </row>
    <row r="52" spans="1:17">
      <c r="A52" s="171"/>
      <c r="B52" s="171"/>
      <c r="C52" s="191"/>
      <c r="D52" s="191"/>
      <c r="E52" s="400"/>
      <c r="F52" s="400"/>
      <c r="G52" s="400"/>
      <c r="H52" s="400"/>
      <c r="I52" s="400"/>
      <c r="J52" s="400"/>
      <c r="K52" s="400"/>
      <c r="L52" s="400"/>
      <c r="M52" s="400"/>
      <c r="N52" s="400"/>
      <c r="O52" s="400"/>
      <c r="P52" s="400"/>
      <c r="Q52" s="400"/>
    </row>
    <row r="53" spans="1:17">
      <c r="A53" s="171"/>
      <c r="B53" s="171"/>
      <c r="C53" s="401"/>
      <c r="D53" s="401"/>
      <c r="E53" s="174"/>
      <c r="F53" s="174"/>
      <c r="G53" s="174"/>
      <c r="H53" s="174"/>
      <c r="I53" s="174"/>
      <c r="J53" s="174"/>
      <c r="K53" s="174"/>
      <c r="L53" s="174"/>
      <c r="M53" s="174"/>
      <c r="N53" s="174"/>
      <c r="O53" s="174"/>
      <c r="P53" s="174"/>
      <c r="Q53" s="174"/>
    </row>
    <row r="54" spans="1:17">
      <c r="A54" s="171"/>
      <c r="B54" s="171"/>
      <c r="C54" s="181"/>
      <c r="D54" s="181"/>
      <c r="E54" s="176"/>
      <c r="F54" s="176"/>
      <c r="G54" s="176"/>
      <c r="H54" s="176"/>
      <c r="I54" s="176"/>
      <c r="J54" s="176"/>
      <c r="K54" s="176"/>
      <c r="L54" s="176"/>
      <c r="M54" s="176"/>
      <c r="N54" s="176"/>
      <c r="O54" s="176"/>
      <c r="P54" s="176"/>
      <c r="Q54" s="176"/>
    </row>
    <row r="55" spans="1:17">
      <c r="A55" s="171"/>
      <c r="B55" s="171"/>
      <c r="C55" s="181"/>
      <c r="D55" s="181"/>
      <c r="E55" s="176"/>
      <c r="F55" s="176"/>
      <c r="G55" s="176"/>
      <c r="H55" s="176"/>
      <c r="I55" s="176"/>
      <c r="J55" s="176"/>
      <c r="K55" s="176"/>
      <c r="L55" s="176"/>
      <c r="M55" s="176"/>
      <c r="N55" s="176"/>
      <c r="O55" s="176"/>
      <c r="P55" s="176"/>
      <c r="Q55" s="176"/>
    </row>
    <row r="56" spans="1:17">
      <c r="A56" s="171"/>
      <c r="B56" s="171"/>
      <c r="C56" s="181"/>
      <c r="D56" s="181"/>
      <c r="E56" s="176"/>
      <c r="F56" s="176"/>
      <c r="G56" s="176"/>
      <c r="H56" s="176"/>
      <c r="I56" s="176"/>
      <c r="J56" s="176"/>
      <c r="K56" s="176"/>
      <c r="L56" s="176"/>
      <c r="M56" s="176"/>
      <c r="N56" s="176"/>
      <c r="O56" s="176"/>
      <c r="P56" s="176"/>
      <c r="Q56" s="176"/>
    </row>
    <row r="57" spans="1:17">
      <c r="A57" s="171"/>
      <c r="B57" s="171"/>
      <c r="C57" s="181"/>
      <c r="D57" s="181"/>
      <c r="E57" s="176"/>
      <c r="F57" s="176"/>
      <c r="G57" s="176"/>
      <c r="H57" s="176"/>
      <c r="I57" s="176"/>
      <c r="J57" s="176"/>
      <c r="K57" s="176"/>
      <c r="L57" s="176"/>
      <c r="M57" s="176"/>
      <c r="N57" s="176"/>
      <c r="O57" s="176"/>
      <c r="P57" s="176"/>
      <c r="Q57" s="176"/>
    </row>
    <row r="58" spans="1:17">
      <c r="A58" s="171"/>
      <c r="B58" s="171"/>
      <c r="C58" s="181"/>
      <c r="D58" s="181"/>
      <c r="E58" s="176"/>
      <c r="F58" s="176"/>
      <c r="G58" s="176"/>
      <c r="H58" s="176"/>
      <c r="I58" s="176"/>
      <c r="J58" s="176"/>
      <c r="K58" s="176"/>
      <c r="L58" s="176"/>
      <c r="M58" s="176"/>
      <c r="N58" s="176"/>
      <c r="O58" s="176"/>
      <c r="P58" s="176"/>
      <c r="Q58" s="176"/>
    </row>
    <row r="59" spans="1:17">
      <c r="A59" s="171"/>
      <c r="B59" s="171"/>
      <c r="C59" s="402"/>
      <c r="D59" s="402"/>
      <c r="E59" s="179"/>
      <c r="F59" s="179"/>
      <c r="G59" s="179"/>
      <c r="H59" s="179"/>
      <c r="I59" s="179"/>
      <c r="J59" s="179"/>
      <c r="K59" s="179"/>
      <c r="L59" s="179"/>
      <c r="M59" s="179"/>
      <c r="N59" s="179"/>
      <c r="O59" s="179"/>
      <c r="P59" s="179"/>
      <c r="Q59" s="179"/>
    </row>
    <row r="60" spans="1:17">
      <c r="A60" s="171"/>
      <c r="B60" s="171"/>
      <c r="C60" s="181"/>
      <c r="D60" s="181"/>
      <c r="E60" s="176"/>
      <c r="F60" s="176"/>
      <c r="G60" s="176"/>
      <c r="H60" s="176"/>
      <c r="I60" s="176"/>
      <c r="J60" s="176"/>
      <c r="K60" s="176"/>
      <c r="L60" s="176"/>
      <c r="M60" s="176"/>
      <c r="N60" s="176"/>
      <c r="O60" s="176"/>
      <c r="P60" s="176"/>
      <c r="Q60" s="176"/>
    </row>
    <row r="61" spans="1:17">
      <c r="A61" s="171"/>
      <c r="B61" s="171"/>
      <c r="C61" s="181"/>
      <c r="D61" s="181"/>
      <c r="E61" s="176"/>
      <c r="F61" s="176"/>
      <c r="G61" s="176"/>
      <c r="H61" s="176"/>
      <c r="I61" s="176"/>
      <c r="J61" s="176"/>
      <c r="K61" s="176"/>
      <c r="L61" s="176"/>
      <c r="M61" s="176"/>
      <c r="N61" s="176"/>
      <c r="O61" s="176"/>
      <c r="P61" s="176"/>
      <c r="Q61" s="176"/>
    </row>
    <row r="62" spans="1:17">
      <c r="A62" s="171"/>
      <c r="B62" s="171"/>
      <c r="C62" s="181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</row>
    <row r="63" spans="1:17">
      <c r="A63" s="171"/>
      <c r="B63" s="171"/>
      <c r="C63" s="402"/>
      <c r="D63" s="402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1"/>
      <c r="Q63" s="181"/>
    </row>
    <row r="64" spans="1:17">
      <c r="A64" s="171"/>
      <c r="B64" s="171"/>
      <c r="C64" s="181"/>
      <c r="D64" s="181"/>
      <c r="E64" s="176"/>
      <c r="F64" s="176"/>
      <c r="G64" s="176"/>
      <c r="H64" s="176"/>
      <c r="I64" s="176"/>
      <c r="J64" s="176"/>
      <c r="K64" s="176"/>
      <c r="L64" s="176"/>
      <c r="M64" s="176"/>
      <c r="N64" s="176"/>
      <c r="O64" s="176"/>
      <c r="P64" s="176"/>
      <c r="Q64" s="176"/>
    </row>
    <row r="65" spans="1:17">
      <c r="A65" s="171"/>
      <c r="B65" s="171"/>
      <c r="C65" s="181"/>
      <c r="D65" s="181"/>
      <c r="E65" s="176"/>
      <c r="F65" s="176"/>
      <c r="G65" s="176"/>
      <c r="H65" s="176"/>
      <c r="I65" s="176"/>
      <c r="J65" s="176"/>
      <c r="K65" s="176"/>
      <c r="L65" s="176"/>
      <c r="M65" s="176"/>
      <c r="N65" s="176"/>
      <c r="O65" s="176"/>
      <c r="P65" s="176"/>
      <c r="Q65" s="176"/>
    </row>
    <row r="66" spans="1:17">
      <c r="A66" s="171"/>
      <c r="B66" s="171"/>
      <c r="C66" s="181"/>
      <c r="D66" s="181"/>
      <c r="E66" s="176"/>
      <c r="F66" s="176"/>
      <c r="G66" s="176"/>
      <c r="H66" s="176"/>
      <c r="I66" s="176"/>
      <c r="J66" s="176"/>
      <c r="K66" s="176"/>
      <c r="L66" s="176"/>
      <c r="M66" s="176"/>
      <c r="N66" s="176"/>
      <c r="O66" s="176"/>
      <c r="P66" s="176"/>
      <c r="Q66" s="176"/>
    </row>
    <row r="67" spans="1:17">
      <c r="A67" s="171"/>
      <c r="B67" s="171"/>
      <c r="C67" s="181"/>
      <c r="D67" s="181"/>
      <c r="E67" s="176"/>
      <c r="F67" s="176"/>
      <c r="G67" s="176"/>
      <c r="H67" s="176"/>
      <c r="I67" s="176"/>
      <c r="J67" s="176"/>
      <c r="K67" s="176"/>
      <c r="L67" s="176"/>
      <c r="M67" s="176"/>
      <c r="N67" s="176"/>
      <c r="O67" s="176"/>
      <c r="P67" s="176"/>
      <c r="Q67" s="176"/>
    </row>
    <row r="68" spans="1:17">
      <c r="A68" s="171"/>
      <c r="B68" s="171"/>
      <c r="C68" s="181"/>
      <c r="D68" s="181"/>
      <c r="E68" s="176"/>
      <c r="F68" s="176"/>
      <c r="G68" s="176"/>
      <c r="H68" s="176"/>
      <c r="I68" s="176"/>
      <c r="J68" s="176"/>
      <c r="K68" s="176"/>
      <c r="L68" s="176"/>
      <c r="M68" s="176"/>
      <c r="N68" s="176"/>
      <c r="O68" s="176"/>
      <c r="P68" s="176"/>
      <c r="Q68" s="176"/>
    </row>
    <row r="69" spans="1:17">
      <c r="A69" s="171"/>
      <c r="B69" s="171"/>
      <c r="C69" s="183"/>
      <c r="D69" s="183"/>
      <c r="E69" s="183"/>
      <c r="F69" s="183"/>
      <c r="G69" s="183"/>
      <c r="H69" s="183"/>
      <c r="I69" s="183"/>
      <c r="J69" s="183"/>
      <c r="K69" s="183"/>
      <c r="L69" s="183"/>
      <c r="M69" s="183"/>
      <c r="N69" s="183"/>
      <c r="O69" s="183"/>
      <c r="P69" s="183"/>
      <c r="Q69" s="183"/>
    </row>
    <row r="70" spans="1:17" ht="15.75">
      <c r="A70" s="27"/>
      <c r="B70" s="27"/>
      <c r="C70" s="404"/>
      <c r="D70" s="404"/>
      <c r="E70" s="194"/>
      <c r="F70" s="194"/>
      <c r="G70" s="194"/>
      <c r="H70" s="194"/>
      <c r="I70" s="194"/>
      <c r="J70" s="194"/>
      <c r="K70" s="194"/>
      <c r="L70" s="194"/>
      <c r="M70" s="194"/>
      <c r="N70" s="194"/>
      <c r="O70" s="194"/>
      <c r="P70" s="194"/>
      <c r="Q70" s="194"/>
    </row>
    <row r="71" spans="1:17">
      <c r="A71" s="171"/>
      <c r="B71" s="171"/>
      <c r="C71" s="191"/>
      <c r="D71" s="191"/>
      <c r="E71" s="400"/>
      <c r="F71" s="400"/>
      <c r="G71" s="400"/>
      <c r="H71" s="400"/>
      <c r="I71" s="400"/>
      <c r="J71" s="400"/>
      <c r="K71" s="400"/>
      <c r="L71" s="400"/>
      <c r="M71" s="400"/>
      <c r="N71" s="400"/>
      <c r="O71" s="400"/>
      <c r="P71" s="400"/>
      <c r="Q71" s="400"/>
    </row>
    <row r="72" spans="1:17">
      <c r="A72" s="171"/>
      <c r="B72" s="171"/>
      <c r="C72" s="401"/>
      <c r="D72" s="401"/>
      <c r="E72" s="174"/>
      <c r="F72" s="174"/>
      <c r="G72" s="174"/>
      <c r="H72" s="174"/>
      <c r="I72" s="174"/>
      <c r="J72" s="174"/>
      <c r="K72" s="174"/>
      <c r="L72" s="174"/>
      <c r="M72" s="174"/>
      <c r="N72" s="174"/>
      <c r="O72" s="174"/>
      <c r="P72" s="174"/>
      <c r="Q72" s="174"/>
    </row>
    <row r="73" spans="1:17">
      <c r="A73" s="171"/>
      <c r="B73" s="171"/>
      <c r="C73" s="181"/>
      <c r="D73" s="181"/>
      <c r="E73" s="176"/>
      <c r="F73" s="176"/>
      <c r="G73" s="176"/>
      <c r="H73" s="176"/>
      <c r="I73" s="176"/>
      <c r="J73" s="176"/>
      <c r="K73" s="176"/>
      <c r="L73" s="176"/>
      <c r="M73" s="176"/>
      <c r="N73" s="176"/>
      <c r="O73" s="176"/>
      <c r="P73" s="176"/>
      <c r="Q73" s="176"/>
    </row>
    <row r="74" spans="1:17">
      <c r="A74" s="171"/>
      <c r="B74" s="171"/>
      <c r="C74" s="181"/>
      <c r="D74" s="181"/>
      <c r="E74" s="176"/>
      <c r="F74" s="176"/>
      <c r="G74" s="176"/>
      <c r="H74" s="176"/>
      <c r="I74" s="176"/>
      <c r="J74" s="176"/>
      <c r="K74" s="176"/>
      <c r="L74" s="176"/>
      <c r="M74" s="176"/>
      <c r="N74" s="176"/>
      <c r="O74" s="176"/>
      <c r="P74" s="176"/>
      <c r="Q74" s="176"/>
    </row>
    <row r="75" spans="1:17">
      <c r="A75" s="171"/>
      <c r="B75" s="171"/>
      <c r="C75" s="181"/>
      <c r="D75" s="181"/>
      <c r="E75" s="176"/>
      <c r="F75" s="176"/>
      <c r="G75" s="176"/>
      <c r="H75" s="176"/>
      <c r="I75" s="176"/>
      <c r="J75" s="176"/>
      <c r="K75" s="176"/>
      <c r="L75" s="176"/>
      <c r="M75" s="176"/>
      <c r="N75" s="176"/>
      <c r="O75" s="176"/>
      <c r="P75" s="176"/>
      <c r="Q75" s="176"/>
    </row>
    <row r="76" spans="1:17">
      <c r="A76" s="171"/>
      <c r="B76" s="171"/>
      <c r="C76" s="181"/>
      <c r="D76" s="181"/>
      <c r="E76" s="176"/>
      <c r="F76" s="176"/>
      <c r="G76" s="176"/>
      <c r="H76" s="176"/>
      <c r="I76" s="176"/>
      <c r="J76" s="176"/>
      <c r="K76" s="176"/>
      <c r="L76" s="176"/>
      <c r="M76" s="176"/>
      <c r="N76" s="176"/>
      <c r="O76" s="176"/>
      <c r="P76" s="176"/>
      <c r="Q76" s="176"/>
    </row>
    <row r="77" spans="1:17">
      <c r="A77" s="171"/>
      <c r="B77" s="171"/>
      <c r="C77" s="181"/>
      <c r="D77" s="181"/>
      <c r="E77" s="176"/>
      <c r="F77" s="176"/>
      <c r="G77" s="176"/>
      <c r="H77" s="176"/>
      <c r="I77" s="176"/>
      <c r="J77" s="176"/>
      <c r="K77" s="176"/>
      <c r="L77" s="176"/>
      <c r="M77" s="176"/>
      <c r="N77" s="176"/>
      <c r="O77" s="176"/>
      <c r="P77" s="176"/>
      <c r="Q77" s="176"/>
    </row>
    <row r="78" spans="1:17">
      <c r="A78" s="171"/>
      <c r="B78" s="171"/>
      <c r="C78" s="402"/>
      <c r="D78" s="402"/>
      <c r="E78" s="179"/>
      <c r="F78" s="179"/>
      <c r="G78" s="179"/>
      <c r="H78" s="179"/>
      <c r="I78" s="179"/>
      <c r="J78" s="179"/>
      <c r="K78" s="179"/>
      <c r="L78" s="179"/>
      <c r="M78" s="179"/>
      <c r="N78" s="179"/>
      <c r="O78" s="179"/>
      <c r="P78" s="179"/>
      <c r="Q78" s="179"/>
    </row>
    <row r="79" spans="1:17">
      <c r="A79" s="171"/>
      <c r="B79" s="171"/>
      <c r="C79" s="181"/>
      <c r="D79" s="181"/>
      <c r="E79" s="176"/>
      <c r="F79" s="176"/>
      <c r="G79" s="176"/>
      <c r="H79" s="176"/>
      <c r="I79" s="176"/>
      <c r="J79" s="176"/>
      <c r="K79" s="176"/>
      <c r="L79" s="176"/>
      <c r="M79" s="176"/>
      <c r="N79" s="176"/>
      <c r="O79" s="176"/>
      <c r="P79" s="176"/>
      <c r="Q79" s="176"/>
    </row>
    <row r="80" spans="1:17">
      <c r="A80" s="171"/>
      <c r="B80" s="171"/>
      <c r="C80" s="181"/>
      <c r="D80" s="181"/>
      <c r="E80" s="176"/>
      <c r="F80" s="176"/>
      <c r="G80" s="176"/>
      <c r="H80" s="176"/>
      <c r="I80" s="176"/>
      <c r="J80" s="176"/>
      <c r="K80" s="176"/>
      <c r="L80" s="176"/>
      <c r="M80" s="176"/>
      <c r="N80" s="176"/>
      <c r="O80" s="176"/>
      <c r="P80" s="176"/>
      <c r="Q80" s="176"/>
    </row>
    <row r="81" spans="1:17">
      <c r="A81" s="171"/>
      <c r="B81" s="171"/>
      <c r="C81" s="181"/>
      <c r="D81" s="181"/>
      <c r="E81" s="181"/>
      <c r="F81" s="181"/>
      <c r="G81" s="181"/>
      <c r="H81" s="181"/>
      <c r="I81" s="181"/>
      <c r="J81" s="181"/>
      <c r="K81" s="181"/>
      <c r="L81" s="181"/>
      <c r="M81" s="181"/>
      <c r="N81" s="181"/>
      <c r="O81" s="181"/>
      <c r="P81" s="181"/>
      <c r="Q81" s="181"/>
    </row>
    <row r="82" spans="1:17">
      <c r="A82" s="171"/>
      <c r="B82" s="171"/>
      <c r="C82" s="402"/>
      <c r="D82" s="402"/>
      <c r="E82" s="181"/>
      <c r="F82" s="181"/>
      <c r="G82" s="181"/>
      <c r="H82" s="181"/>
      <c r="I82" s="181"/>
      <c r="J82" s="181"/>
      <c r="K82" s="181"/>
      <c r="L82" s="181"/>
      <c r="M82" s="181"/>
      <c r="N82" s="181"/>
      <c r="O82" s="181"/>
      <c r="P82" s="181"/>
      <c r="Q82" s="181"/>
    </row>
    <row r="83" spans="1:17">
      <c r="A83" s="171"/>
      <c r="B83" s="171"/>
      <c r="C83" s="181"/>
      <c r="D83" s="181"/>
      <c r="E83" s="176"/>
      <c r="F83" s="176"/>
      <c r="G83" s="176"/>
      <c r="H83" s="176"/>
      <c r="I83" s="176"/>
      <c r="J83" s="176"/>
      <c r="K83" s="176"/>
      <c r="L83" s="176"/>
      <c r="M83" s="176"/>
      <c r="N83" s="176"/>
      <c r="O83" s="176"/>
      <c r="P83" s="176"/>
      <c r="Q83" s="176"/>
    </row>
    <row r="84" spans="1:17">
      <c r="A84" s="171"/>
      <c r="B84" s="171"/>
      <c r="C84" s="181"/>
      <c r="D84" s="181"/>
      <c r="E84" s="176"/>
      <c r="F84" s="176"/>
      <c r="G84" s="176"/>
      <c r="H84" s="176"/>
      <c r="I84" s="176"/>
      <c r="J84" s="176"/>
      <c r="K84" s="176"/>
      <c r="L84" s="176"/>
      <c r="M84" s="176"/>
      <c r="N84" s="176"/>
      <c r="O84" s="176"/>
      <c r="P84" s="176"/>
      <c r="Q84" s="176"/>
    </row>
    <row r="85" spans="1:17">
      <c r="A85" s="171"/>
      <c r="B85" s="171"/>
      <c r="C85" s="181"/>
      <c r="D85" s="181"/>
      <c r="E85" s="176"/>
      <c r="F85" s="176"/>
      <c r="G85" s="176"/>
      <c r="H85" s="176"/>
      <c r="I85" s="176"/>
      <c r="J85" s="176"/>
      <c r="K85" s="176"/>
      <c r="L85" s="176"/>
      <c r="M85" s="176"/>
      <c r="N85" s="176"/>
      <c r="O85" s="176"/>
      <c r="P85" s="176"/>
      <c r="Q85" s="176"/>
    </row>
    <row r="86" spans="1:17">
      <c r="A86" s="171"/>
      <c r="B86" s="171"/>
      <c r="C86" s="183"/>
      <c r="D86" s="183"/>
      <c r="E86" s="183"/>
      <c r="F86" s="183"/>
      <c r="G86" s="183"/>
      <c r="H86" s="183"/>
      <c r="I86" s="183"/>
      <c r="J86" s="183"/>
      <c r="K86" s="183"/>
      <c r="L86" s="183"/>
      <c r="M86" s="183"/>
      <c r="N86" s="183"/>
      <c r="O86" s="183"/>
      <c r="P86" s="183"/>
      <c r="Q86" s="183"/>
    </row>
    <row r="87" spans="1:17">
      <c r="A87" s="171"/>
      <c r="B87" s="171"/>
      <c r="C87" s="403"/>
      <c r="D87" s="403"/>
      <c r="E87" s="183"/>
      <c r="F87" s="183"/>
      <c r="G87" s="183"/>
      <c r="H87" s="183"/>
      <c r="I87" s="183"/>
      <c r="J87" s="183"/>
      <c r="K87" s="183"/>
      <c r="L87" s="183"/>
      <c r="M87" s="183"/>
      <c r="N87" s="183"/>
      <c r="O87" s="183"/>
      <c r="P87" s="183"/>
      <c r="Q87" s="183"/>
    </row>
    <row r="88" spans="1:17">
      <c r="A88" s="171"/>
      <c r="B88" s="171"/>
      <c r="C88" s="403"/>
      <c r="D88" s="403"/>
      <c r="E88" s="183"/>
      <c r="F88" s="183"/>
      <c r="G88" s="183"/>
      <c r="H88" s="183"/>
      <c r="I88" s="183"/>
      <c r="J88" s="183"/>
      <c r="K88" s="183"/>
      <c r="L88" s="183"/>
      <c r="M88" s="183"/>
      <c r="N88" s="183"/>
      <c r="O88" s="183"/>
      <c r="P88" s="183"/>
      <c r="Q88" s="183"/>
    </row>
    <row r="89" spans="1:17">
      <c r="A89" s="27"/>
      <c r="B89" s="27"/>
      <c r="C89" s="403"/>
      <c r="D89" s="403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</row>
    <row r="90" spans="1:17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</row>
    <row r="91" spans="1:17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</row>
  </sheetData>
  <mergeCells count="6">
    <mergeCell ref="O5:P5"/>
    <mergeCell ref="J5:M5"/>
    <mergeCell ref="E5:H5"/>
    <mergeCell ref="C47:D47"/>
    <mergeCell ref="I5:I7"/>
    <mergeCell ref="N5:N7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77" orientation="landscape" useFirstPageNumber="1" r:id="rId1"/>
  <headerFooter>
    <oddHeader>&amp;R&amp;"Trebuchet MS,보통"&amp;12
www.wooribank.com</oddHeader>
    <oddFooter xml:space="preserve">&amp;R&amp;"Trebuchet MS,보통"Page 14
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showGridLines="0" view="pageBreakPreview" zoomScale="90" zoomScaleNormal="100" zoomScaleSheetLayoutView="90" workbookViewId="0">
      <selection activeCell="A3" sqref="A3"/>
    </sheetView>
  </sheetViews>
  <sheetFormatPr defaultRowHeight="15"/>
  <cols>
    <col min="1" max="1" width="20.85546875" style="67" customWidth="1"/>
    <col min="2" max="2" width="6" style="67" customWidth="1"/>
    <col min="3" max="3" width="22.5703125" style="67" customWidth="1"/>
    <col min="4" max="18" width="8.5703125" style="67" customWidth="1"/>
    <col min="19" max="19" width="3.85546875" style="67" customWidth="1"/>
    <col min="20" max="16384" width="9.140625" style="67"/>
  </cols>
  <sheetData>
    <row r="1" spans="1:20" s="244" customFormat="1" ht="36" customHeight="1">
      <c r="A1" s="690"/>
      <c r="B1" s="243"/>
      <c r="C1" s="1564" t="s">
        <v>368</v>
      </c>
      <c r="D1" s="1564"/>
      <c r="E1" s="1564"/>
      <c r="F1" s="1564"/>
      <c r="G1" s="1564"/>
      <c r="H1" s="1564"/>
      <c r="I1" s="1564"/>
      <c r="J1" s="1564"/>
      <c r="K1" s="1564"/>
      <c r="L1" s="1564"/>
      <c r="M1" s="1564"/>
      <c r="N1" s="1564"/>
      <c r="O1" s="1564"/>
      <c r="P1" s="1564"/>
      <c r="Q1" s="1564"/>
      <c r="R1" s="1564"/>
      <c r="S1" s="1564"/>
      <c r="T1" s="231"/>
    </row>
    <row r="2" spans="1:20" ht="9" customHeight="1">
      <c r="A2" s="150"/>
      <c r="C2" s="152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93"/>
      <c r="T2" s="93"/>
    </row>
    <row r="3" spans="1:20" ht="15" customHeight="1">
      <c r="A3" s="150"/>
      <c r="C3" s="741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93"/>
      <c r="T3" s="93"/>
    </row>
    <row r="4" spans="1:20" s="93" customFormat="1" ht="10.15" customHeight="1">
      <c r="A4" s="155"/>
      <c r="C4" s="253"/>
      <c r="D4" s="254"/>
      <c r="E4" s="254"/>
      <c r="F4" s="255"/>
      <c r="G4" s="255"/>
      <c r="H4" s="255"/>
      <c r="I4" s="255"/>
      <c r="J4" s="254"/>
      <c r="K4" s="254"/>
      <c r="L4" s="255"/>
      <c r="M4" s="254"/>
      <c r="N4" s="254"/>
      <c r="O4" s="255"/>
      <c r="P4" s="256"/>
      <c r="Q4" s="256"/>
      <c r="R4" s="257"/>
    </row>
    <row r="5" spans="1:20" ht="27.75" customHeight="1">
      <c r="A5" s="150"/>
      <c r="C5" s="552"/>
      <c r="D5" s="258"/>
      <c r="E5" s="258"/>
      <c r="F5" s="258"/>
      <c r="G5" s="258"/>
      <c r="H5" s="258"/>
      <c r="I5" s="258"/>
      <c r="J5" s="258"/>
      <c r="K5" s="258"/>
      <c r="L5" s="258"/>
      <c r="M5" s="258"/>
      <c r="N5" s="258"/>
      <c r="O5" s="258"/>
      <c r="P5" s="258"/>
      <c r="Q5" s="258"/>
      <c r="R5" s="258"/>
    </row>
    <row r="6" spans="1:20" s="93" customFormat="1" ht="24" customHeight="1">
      <c r="A6" s="155"/>
      <c r="C6" s="246" t="s">
        <v>3</v>
      </c>
      <c r="D6" s="1608" t="s">
        <v>122</v>
      </c>
      <c r="E6" s="1608"/>
      <c r="F6" s="1608"/>
      <c r="G6" s="1609" t="s">
        <v>123</v>
      </c>
      <c r="H6" s="1608"/>
      <c r="I6" s="1610"/>
      <c r="J6" s="1608" t="s">
        <v>124</v>
      </c>
      <c r="K6" s="1608"/>
      <c r="L6" s="1608"/>
      <c r="M6" s="1609" t="s">
        <v>125</v>
      </c>
      <c r="N6" s="1608"/>
      <c r="O6" s="1610"/>
      <c r="P6" s="1608" t="s">
        <v>126</v>
      </c>
      <c r="Q6" s="1608"/>
      <c r="R6" s="1608"/>
    </row>
    <row r="7" spans="1:20" s="93" customFormat="1" ht="24" customHeight="1">
      <c r="A7" s="155"/>
      <c r="C7" s="456" t="s">
        <v>120</v>
      </c>
      <c r="D7" s="621" t="s">
        <v>127</v>
      </c>
      <c r="E7" s="621" t="s">
        <v>128</v>
      </c>
      <c r="F7" s="616" t="s">
        <v>129</v>
      </c>
      <c r="G7" s="622" t="s">
        <v>130</v>
      </c>
      <c r="H7" s="623" t="s">
        <v>128</v>
      </c>
      <c r="I7" s="617" t="s">
        <v>129</v>
      </c>
      <c r="J7" s="621" t="s">
        <v>127</v>
      </c>
      <c r="K7" s="621" t="s">
        <v>128</v>
      </c>
      <c r="L7" s="616" t="s">
        <v>129</v>
      </c>
      <c r="M7" s="624" t="s">
        <v>127</v>
      </c>
      <c r="N7" s="621" t="s">
        <v>128</v>
      </c>
      <c r="O7" s="617" t="s">
        <v>129</v>
      </c>
      <c r="P7" s="621" t="s">
        <v>127</v>
      </c>
      <c r="Q7" s="621" t="s">
        <v>128</v>
      </c>
      <c r="R7" s="616" t="s">
        <v>129</v>
      </c>
    </row>
    <row r="8" spans="1:20" s="93" customFormat="1" ht="24" customHeight="1">
      <c r="A8" s="155"/>
      <c r="C8" s="625" t="s">
        <v>111</v>
      </c>
      <c r="D8" s="564">
        <v>34654.703999999998</v>
      </c>
      <c r="E8" s="564">
        <v>86.355999999999995</v>
      </c>
      <c r="F8" s="554">
        <f t="shared" ref="F8:F13" si="0">E8/D8*100</f>
        <v>0.24918983581565146</v>
      </c>
      <c r="G8" s="1352">
        <v>78030.968999999997</v>
      </c>
      <c r="H8" s="1356">
        <v>304.67700000000002</v>
      </c>
      <c r="I8" s="863">
        <f t="shared" ref="I8:I13" si="1">H8/G8*100</f>
        <v>0.39045651220863348</v>
      </c>
      <c r="J8" s="564">
        <v>107404.18799999999</v>
      </c>
      <c r="K8" s="564">
        <v>117.041</v>
      </c>
      <c r="L8" s="554">
        <f t="shared" ref="L8:L13" si="2">K8/J8*100</f>
        <v>0.10897247321491783</v>
      </c>
      <c r="M8" s="1355">
        <v>2986.8580000000002</v>
      </c>
      <c r="N8" s="564">
        <v>11.521000000000001</v>
      </c>
      <c r="O8" s="863">
        <f t="shared" ref="O8:O13" si="3">N8/M8*100</f>
        <v>0.38572305747377345</v>
      </c>
      <c r="P8" s="906">
        <f t="shared" ref="P8:P12" si="4">D8+G8+J8+M8</f>
        <v>223076.71899999998</v>
      </c>
      <c r="Q8" s="906">
        <f>E8+H8+K8+N8+0.4</f>
        <v>519.995</v>
      </c>
      <c r="R8" s="907">
        <f t="shared" ref="R8:R13" si="5">Q8/P8*100</f>
        <v>0.23310142014416127</v>
      </c>
      <c r="S8" s="259"/>
      <c r="T8" s="259"/>
    </row>
    <row r="9" spans="1:20" s="93" customFormat="1" ht="24" customHeight="1">
      <c r="A9" s="155"/>
      <c r="C9" s="625" t="s">
        <v>112</v>
      </c>
      <c r="D9" s="564">
        <v>939.85199999999998</v>
      </c>
      <c r="E9" s="564">
        <v>239.011</v>
      </c>
      <c r="F9" s="554">
        <f t="shared" si="0"/>
        <v>25.430706111174949</v>
      </c>
      <c r="G9" s="1352">
        <v>628.58399999999995</v>
      </c>
      <c r="H9" s="1356">
        <v>86.114999999999995</v>
      </c>
      <c r="I9" s="863">
        <f t="shared" si="1"/>
        <v>13.699839639570847</v>
      </c>
      <c r="J9" s="564">
        <v>424</v>
      </c>
      <c r="K9" s="564">
        <v>53.393000000000001</v>
      </c>
      <c r="L9" s="554">
        <f t="shared" si="2"/>
        <v>12.592688679245285</v>
      </c>
      <c r="M9" s="1355">
        <v>20.135000000000002</v>
      </c>
      <c r="N9" s="564">
        <v>9.9190000000000005</v>
      </c>
      <c r="O9" s="863">
        <f t="shared" si="3"/>
        <v>49.262478271666247</v>
      </c>
      <c r="P9" s="906">
        <f t="shared" si="4"/>
        <v>2012.5709999999999</v>
      </c>
      <c r="Q9" s="906">
        <f>E9+H9+K9+N9+0.4</f>
        <v>388.83799999999997</v>
      </c>
      <c r="R9" s="907">
        <f t="shared" si="5"/>
        <v>19.320461240870507</v>
      </c>
      <c r="S9" s="259"/>
      <c r="T9" s="259"/>
    </row>
    <row r="10" spans="1:20" s="93" customFormat="1" ht="24" customHeight="1">
      <c r="A10" s="155"/>
      <c r="C10" s="625" t="s">
        <v>113</v>
      </c>
      <c r="D10" s="564">
        <v>132.245</v>
      </c>
      <c r="E10" s="564">
        <v>43.195</v>
      </c>
      <c r="F10" s="554">
        <f>E10/D10*100</f>
        <v>32.662860599644603</v>
      </c>
      <c r="G10" s="1352">
        <v>286.28500000000003</v>
      </c>
      <c r="H10" s="1356">
        <v>46.201999999999998</v>
      </c>
      <c r="I10" s="863">
        <f t="shared" si="1"/>
        <v>16.138463419319908</v>
      </c>
      <c r="J10" s="564">
        <v>170.15700000000001</v>
      </c>
      <c r="K10" s="564">
        <v>4.0949999999999998</v>
      </c>
      <c r="L10" s="554">
        <f t="shared" si="2"/>
        <v>2.4066009626403848</v>
      </c>
      <c r="M10" s="1355">
        <v>1.87</v>
      </c>
      <c r="N10" s="564">
        <v>0.39600000000000002</v>
      </c>
      <c r="O10" s="863">
        <f t="shared" si="3"/>
        <v>21.176470588235293</v>
      </c>
      <c r="P10" s="906">
        <f t="shared" si="4"/>
        <v>590.55700000000002</v>
      </c>
      <c r="Q10" s="906">
        <f>E10+H10+K10+N10+0.4</f>
        <v>94.287999999999997</v>
      </c>
      <c r="R10" s="907">
        <f t="shared" si="5"/>
        <v>15.965944015564965</v>
      </c>
      <c r="S10" s="259"/>
      <c r="T10" s="259"/>
    </row>
    <row r="11" spans="1:20" s="93" customFormat="1" ht="24" customHeight="1">
      <c r="A11" s="155"/>
      <c r="C11" s="625" t="s">
        <v>114</v>
      </c>
      <c r="D11" s="564">
        <v>209.785</v>
      </c>
      <c r="E11" s="564">
        <v>150.86600000000001</v>
      </c>
      <c r="F11" s="554">
        <f t="shared" si="0"/>
        <v>71.914579212050441</v>
      </c>
      <c r="G11" s="1352">
        <v>116.88800000000001</v>
      </c>
      <c r="H11" s="1356">
        <v>97.745999999999995</v>
      </c>
      <c r="I11" s="863">
        <f t="shared" si="1"/>
        <v>83.623639723495984</v>
      </c>
      <c r="J11" s="564">
        <v>67.081000000000003</v>
      </c>
      <c r="K11" s="564">
        <v>46.103999999999999</v>
      </c>
      <c r="L11" s="554">
        <f t="shared" si="2"/>
        <v>68.728850196031658</v>
      </c>
      <c r="M11" s="1355">
        <v>0.48</v>
      </c>
      <c r="N11" s="564">
        <v>0.372</v>
      </c>
      <c r="O11" s="863">
        <f t="shared" si="3"/>
        <v>77.5</v>
      </c>
      <c r="P11" s="906">
        <f t="shared" si="4"/>
        <v>394.23400000000004</v>
      </c>
      <c r="Q11" s="906">
        <f>E11+H11+K11+N11+0.4</f>
        <v>295.488</v>
      </c>
      <c r="R11" s="907">
        <f t="shared" si="5"/>
        <v>74.952439414155037</v>
      </c>
      <c r="S11" s="259"/>
      <c r="T11" s="259"/>
    </row>
    <row r="12" spans="1:20" s="93" customFormat="1" ht="24" customHeight="1">
      <c r="A12" s="155"/>
      <c r="C12" s="625" t="s">
        <v>115</v>
      </c>
      <c r="D12" s="564">
        <v>40.615000000000002</v>
      </c>
      <c r="E12" s="564">
        <v>25.422999999999998</v>
      </c>
      <c r="F12" s="554">
        <f>E12/D12*100</f>
        <v>62.595100332389507</v>
      </c>
      <c r="G12" s="1352">
        <v>103.17700000000001</v>
      </c>
      <c r="H12" s="1356">
        <v>66.748999999999995</v>
      </c>
      <c r="I12" s="863">
        <f t="shared" si="1"/>
        <v>64.69368173139361</v>
      </c>
      <c r="J12" s="564">
        <v>16.815999999999999</v>
      </c>
      <c r="K12" s="564">
        <v>9.27</v>
      </c>
      <c r="L12" s="554">
        <f t="shared" si="2"/>
        <v>55.126070409134151</v>
      </c>
      <c r="M12" s="1355">
        <v>0.376</v>
      </c>
      <c r="N12" s="564">
        <v>0.27200000000000002</v>
      </c>
      <c r="O12" s="863">
        <f t="shared" si="3"/>
        <v>72.340425531914903</v>
      </c>
      <c r="P12" s="906">
        <f t="shared" si="4"/>
        <v>160.98400000000001</v>
      </c>
      <c r="Q12" s="906">
        <f>E12+H12+K12+N12+0.4</f>
        <v>102.114</v>
      </c>
      <c r="R12" s="907">
        <f t="shared" si="5"/>
        <v>63.431148437111759</v>
      </c>
      <c r="S12" s="259"/>
      <c r="T12" s="259"/>
    </row>
    <row r="13" spans="1:20" s="93" customFormat="1" ht="24" customHeight="1">
      <c r="A13" s="155"/>
      <c r="C13" s="626" t="s">
        <v>116</v>
      </c>
      <c r="D13" s="807">
        <f>SUM(D8:D12)</f>
        <v>35977.201000000001</v>
      </c>
      <c r="E13" s="806">
        <f>SUM(E8:E12)</f>
        <v>544.851</v>
      </c>
      <c r="F13" s="554">
        <f t="shared" si="0"/>
        <v>1.5144340995287542</v>
      </c>
      <c r="G13" s="807">
        <f>SUM(G8:G12)</f>
        <v>79165.903000000006</v>
      </c>
      <c r="H13" s="514">
        <f>SUM(H8:H12)</f>
        <v>601.48900000000003</v>
      </c>
      <c r="I13" s="863">
        <f t="shared" si="1"/>
        <v>0.7597829080532309</v>
      </c>
      <c r="J13" s="806">
        <f>SUM(J8:J12)</f>
        <v>108082.24200000001</v>
      </c>
      <c r="K13" s="806">
        <f>SUM(K8:K12)</f>
        <v>229.90299999999999</v>
      </c>
      <c r="L13" s="554">
        <f t="shared" si="2"/>
        <v>0.21271116859326433</v>
      </c>
      <c r="M13" s="810">
        <f>SUM(M8:M12)</f>
        <v>3009.7190000000005</v>
      </c>
      <c r="N13" s="806">
        <f>SUM(N8:N12)</f>
        <v>22.48</v>
      </c>
      <c r="O13" s="863">
        <f t="shared" si="3"/>
        <v>0.74691358229788218</v>
      </c>
      <c r="P13" s="908">
        <f>SUM(P8:P12)</f>
        <v>226235.06499999997</v>
      </c>
      <c r="Q13" s="908">
        <f>SUM(Q8:Q12)</f>
        <v>1400.723</v>
      </c>
      <c r="R13" s="909">
        <f t="shared" si="5"/>
        <v>0.61914495880645204</v>
      </c>
      <c r="S13" s="259"/>
      <c r="T13" s="259"/>
    </row>
    <row r="14" spans="1:20" s="93" customFormat="1" ht="24" customHeight="1">
      <c r="A14" s="155"/>
      <c r="C14" s="625" t="s">
        <v>117</v>
      </c>
      <c r="D14" s="805">
        <f>SUM(D9:D12)</f>
        <v>1322.4970000000001</v>
      </c>
      <c r="E14" s="790"/>
      <c r="F14" s="793"/>
      <c r="G14" s="808">
        <f>SUM(G9:G12)</f>
        <v>1134.9339999999997</v>
      </c>
      <c r="H14" s="862"/>
      <c r="I14" s="794"/>
      <c r="J14" s="805">
        <f>SUM(J9:J12)</f>
        <v>678.05400000000009</v>
      </c>
      <c r="K14" s="795"/>
      <c r="L14" s="791"/>
      <c r="M14" s="809">
        <f>SUM(M9:M12)</f>
        <v>22.861000000000004</v>
      </c>
      <c r="N14" s="795"/>
      <c r="O14" s="792"/>
      <c r="P14" s="906">
        <f>D14+M14+J14+G14+1</f>
        <v>3159.346</v>
      </c>
      <c r="Q14" s="910"/>
      <c r="R14" s="911"/>
      <c r="S14" s="259"/>
      <c r="T14" s="259"/>
    </row>
    <row r="15" spans="1:20" s="93" customFormat="1" ht="24" customHeight="1">
      <c r="A15" s="155"/>
      <c r="C15" s="625" t="s">
        <v>118</v>
      </c>
      <c r="D15" s="805">
        <f>SUM(D10:D12)</f>
        <v>382.64499999999998</v>
      </c>
      <c r="E15" s="790"/>
      <c r="F15" s="793"/>
      <c r="G15" s="808">
        <f>SUM(G10:G12)</f>
        <v>506.35</v>
      </c>
      <c r="H15" s="793"/>
      <c r="I15" s="794"/>
      <c r="J15" s="805">
        <f>SUM(J10:J12)</f>
        <v>254.054</v>
      </c>
      <c r="K15" s="795"/>
      <c r="L15" s="791"/>
      <c r="M15" s="809">
        <f>SUM(M10:M12)</f>
        <v>2.726</v>
      </c>
      <c r="N15" s="795"/>
      <c r="O15" s="792"/>
      <c r="P15" s="906">
        <f>D15+M15+J15+G15</f>
        <v>1145.7750000000001</v>
      </c>
      <c r="Q15" s="910"/>
      <c r="R15" s="912">
        <f>P15/P13*100</f>
        <v>0.50645332101811902</v>
      </c>
      <c r="S15" s="259"/>
      <c r="T15" s="259"/>
    </row>
    <row r="16" spans="1:20" s="93" customFormat="1" ht="24" customHeight="1">
      <c r="A16" s="155"/>
      <c r="C16" s="559"/>
      <c r="D16" s="555"/>
      <c r="E16" s="555"/>
      <c r="F16" s="555"/>
      <c r="G16" s="556"/>
      <c r="H16" s="555"/>
      <c r="I16" s="555"/>
      <c r="J16" s="555"/>
      <c r="K16" s="555"/>
      <c r="L16" s="555"/>
      <c r="M16" s="555"/>
      <c r="N16" s="555"/>
      <c r="O16" s="555"/>
      <c r="P16" s="1089"/>
      <c r="Q16" s="1090"/>
      <c r="R16" s="1090"/>
      <c r="S16" s="1091"/>
      <c r="T16" s="259"/>
    </row>
    <row r="17" spans="1:20" s="93" customFormat="1" ht="24" customHeight="1">
      <c r="A17" s="663"/>
      <c r="C17" s="1081" t="s">
        <v>121</v>
      </c>
      <c r="D17" s="557"/>
      <c r="E17" s="557"/>
      <c r="F17" s="557"/>
      <c r="G17" s="557"/>
      <c r="H17" s="557"/>
      <c r="I17" s="557"/>
      <c r="J17" s="557"/>
      <c r="K17" s="557"/>
      <c r="L17" s="557"/>
      <c r="M17" s="557"/>
      <c r="N17" s="557"/>
      <c r="O17" s="557"/>
      <c r="P17" s="1092"/>
      <c r="Q17" s="1092"/>
      <c r="R17" s="1092"/>
      <c r="S17" s="1091"/>
      <c r="T17" s="259"/>
    </row>
    <row r="18" spans="1:20" s="93" customFormat="1" ht="24" customHeight="1">
      <c r="A18" s="155"/>
      <c r="C18" s="1087" t="s">
        <v>529</v>
      </c>
      <c r="D18" s="988"/>
      <c r="E18" s="988"/>
      <c r="F18" s="556"/>
      <c r="G18" s="989"/>
      <c r="H18" s="556"/>
      <c r="I18" s="990"/>
      <c r="J18" s="556"/>
      <c r="K18" s="556"/>
      <c r="L18" s="556"/>
      <c r="M18" s="989"/>
      <c r="N18" s="556"/>
      <c r="O18" s="990"/>
      <c r="P18" s="991"/>
      <c r="Q18" s="991"/>
      <c r="R18" s="1361">
        <f>($Q$13+2.4)/$P$15*100</f>
        <v>122.46060526717724</v>
      </c>
      <c r="S18" s="247"/>
      <c r="T18" s="842"/>
    </row>
    <row r="19" spans="1:20" s="93" customFormat="1" ht="24" customHeight="1">
      <c r="A19" s="155"/>
      <c r="C19" s="1087" t="s">
        <v>530</v>
      </c>
      <c r="D19" s="1082"/>
      <c r="E19" s="1082"/>
      <c r="F19" s="1083"/>
      <c r="G19" s="1084"/>
      <c r="H19" s="1083"/>
      <c r="I19" s="1085"/>
      <c r="J19" s="1083"/>
      <c r="K19" s="1083"/>
      <c r="L19" s="1083"/>
      <c r="M19" s="1084"/>
      <c r="N19" s="1083"/>
      <c r="O19" s="1085"/>
      <c r="P19" s="1086"/>
      <c r="Q19" s="1086"/>
      <c r="R19" s="1361">
        <f>($Q$13+2.4)/$P$14*100</f>
        <v>44.411818142109162</v>
      </c>
      <c r="S19" s="247"/>
      <c r="T19" s="259"/>
    </row>
    <row r="20" spans="1:20" s="93" customFormat="1" ht="24" customHeight="1" thickBot="1">
      <c r="A20" s="155"/>
      <c r="C20" s="1088" t="s">
        <v>531</v>
      </c>
      <c r="D20" s="558"/>
      <c r="E20" s="558"/>
      <c r="F20" s="915"/>
      <c r="G20" s="916"/>
      <c r="H20" s="915"/>
      <c r="I20" s="917"/>
      <c r="J20" s="915"/>
      <c r="K20" s="915"/>
      <c r="L20" s="915"/>
      <c r="M20" s="916"/>
      <c r="N20" s="915"/>
      <c r="O20" s="917"/>
      <c r="P20" s="913"/>
      <c r="Q20" s="913"/>
      <c r="R20" s="1357">
        <f>($Q$13+2.4)/$P$13*100</f>
        <v>0.62020580231450861</v>
      </c>
      <c r="S20" s="247"/>
    </row>
    <row r="21" spans="1:20" s="93" customFormat="1" ht="15" customHeight="1">
      <c r="A21" s="155"/>
      <c r="C21" s="260"/>
      <c r="D21" s="260"/>
      <c r="E21" s="260"/>
      <c r="F21" s="260"/>
      <c r="G21" s="914"/>
      <c r="H21" s="260"/>
      <c r="I21" s="260"/>
      <c r="J21" s="260"/>
      <c r="K21" s="260"/>
      <c r="L21" s="260"/>
      <c r="M21" s="260"/>
      <c r="N21" s="260"/>
      <c r="O21" s="261"/>
      <c r="P21" s="261"/>
      <c r="Q21" s="261"/>
      <c r="R21" s="261"/>
    </row>
    <row r="22" spans="1:20" s="93" customFormat="1" ht="15" customHeight="1">
      <c r="A22" s="155"/>
      <c r="C22" s="459" t="s">
        <v>532</v>
      </c>
      <c r="D22" s="262"/>
      <c r="E22" s="262"/>
      <c r="F22" s="262"/>
      <c r="G22" s="262"/>
      <c r="H22" s="262"/>
      <c r="I22" s="262"/>
      <c r="J22" s="262"/>
      <c r="K22" s="262"/>
      <c r="L22" s="262"/>
      <c r="M22" s="262"/>
      <c r="N22" s="262"/>
      <c r="O22" s="262"/>
      <c r="P22" s="262"/>
      <c r="Q22" s="262"/>
      <c r="R22" s="262"/>
    </row>
    <row r="23" spans="1:20" ht="13.5" customHeight="1">
      <c r="A23" s="150"/>
      <c r="C23" s="459" t="s">
        <v>409</v>
      </c>
      <c r="D23" s="262"/>
      <c r="E23" s="262"/>
      <c r="F23" s="262"/>
      <c r="G23" s="262"/>
      <c r="H23" s="262"/>
      <c r="I23" s="262"/>
      <c r="J23" s="262"/>
      <c r="K23" s="262"/>
      <c r="L23" s="262"/>
      <c r="M23" s="262"/>
      <c r="N23" s="262"/>
      <c r="O23" s="262"/>
      <c r="P23" s="262"/>
      <c r="Q23" s="262"/>
      <c r="R23" s="262"/>
    </row>
    <row r="24" spans="1:20">
      <c r="A24" s="150"/>
      <c r="C24" s="385"/>
      <c r="D24" s="263"/>
      <c r="E24" s="263"/>
      <c r="F24" s="263"/>
      <c r="G24" s="263"/>
      <c r="H24" s="263"/>
      <c r="I24" s="263"/>
      <c r="J24" s="263"/>
      <c r="K24" s="263"/>
      <c r="L24" s="263"/>
      <c r="M24" s="263"/>
      <c r="N24" s="263"/>
      <c r="O24" s="263"/>
      <c r="P24" s="263"/>
      <c r="Q24" s="263"/>
      <c r="R24" s="263"/>
    </row>
    <row r="25" spans="1:20">
      <c r="C25" s="385"/>
    </row>
    <row r="26" spans="1:20">
      <c r="C26" s="385"/>
      <c r="D26" s="55"/>
      <c r="E26" s="55"/>
      <c r="F26" s="55"/>
      <c r="G26" s="55"/>
    </row>
    <row r="27" spans="1:20">
      <c r="D27" s="55"/>
      <c r="E27" s="55"/>
      <c r="F27" s="55"/>
      <c r="G27" s="55"/>
    </row>
    <row r="28" spans="1:20">
      <c r="D28" s="55"/>
      <c r="E28" s="55"/>
      <c r="F28" s="55"/>
      <c r="G28" s="55"/>
    </row>
    <row r="29" spans="1:20">
      <c r="D29" s="55"/>
      <c r="E29" s="55"/>
      <c r="F29" s="55"/>
      <c r="G29" s="55"/>
    </row>
    <row r="30" spans="1:20">
      <c r="D30" s="55"/>
      <c r="E30" s="55"/>
      <c r="F30" s="55"/>
      <c r="G30" s="55"/>
    </row>
    <row r="31" spans="1:20">
      <c r="D31" s="55"/>
      <c r="E31" s="55"/>
      <c r="F31" s="55"/>
      <c r="G31" s="55"/>
    </row>
  </sheetData>
  <mergeCells count="6">
    <mergeCell ref="C1:S1"/>
    <mergeCell ref="D6:F6"/>
    <mergeCell ref="G6:I6"/>
    <mergeCell ref="J6:L6"/>
    <mergeCell ref="M6:O6"/>
    <mergeCell ref="P6:R6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73" orientation="landscape" useFirstPageNumber="1" r:id="rId1"/>
  <headerFooter>
    <oddHeader>&amp;R&amp;"Trebuchet MS,보통"&amp;12
www.wooribank.com</oddHeader>
    <oddFooter xml:space="preserve">&amp;R&amp;"Trebuchet MS,보통"Page 15
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88"/>
  <sheetViews>
    <sheetView showGridLines="0" view="pageBreakPreview" zoomScale="80" zoomScaleNormal="85" zoomScaleSheetLayoutView="80" workbookViewId="0">
      <selection activeCell="A2" sqref="A2"/>
    </sheetView>
  </sheetViews>
  <sheetFormatPr defaultRowHeight="15"/>
  <cols>
    <col min="1" max="1" width="20.140625" style="67" customWidth="1"/>
    <col min="2" max="2" width="3" style="67" customWidth="1"/>
    <col min="3" max="3" width="25.140625" style="67" customWidth="1"/>
    <col min="4" max="4" width="1.85546875" style="67" customWidth="1"/>
    <col min="5" max="7" width="10.28515625" style="67" customWidth="1"/>
    <col min="8" max="8" width="10.42578125" style="67" customWidth="1"/>
    <col min="9" max="9" width="1.85546875" style="67" customWidth="1"/>
    <col min="10" max="13" width="10.28515625" style="67" customWidth="1"/>
    <col min="14" max="14" width="2.140625" style="67" customWidth="1"/>
    <col min="15" max="18" width="10.28515625" style="67" customWidth="1"/>
    <col min="19" max="19" width="2.140625" style="67" customWidth="1"/>
    <col min="20" max="23" width="10.28515625" style="67" customWidth="1"/>
    <col min="24" max="24" width="1.7109375" style="67" customWidth="1"/>
    <col min="25" max="16384" width="9.140625" style="67"/>
  </cols>
  <sheetData>
    <row r="1" spans="1:24" ht="40.5" customHeight="1">
      <c r="A1" s="689"/>
      <c r="B1" s="149"/>
      <c r="C1" s="1564" t="s">
        <v>369</v>
      </c>
      <c r="D1" s="1564"/>
      <c r="E1" s="1564"/>
      <c r="F1" s="1564"/>
      <c r="G1" s="1564"/>
      <c r="H1" s="1564"/>
      <c r="I1" s="1564"/>
      <c r="J1" s="1564"/>
      <c r="K1" s="1564"/>
      <c r="L1" s="1564"/>
      <c r="M1" s="1564"/>
      <c r="N1" s="1564"/>
      <c r="O1" s="1564"/>
      <c r="P1" s="1564"/>
      <c r="Q1" s="1564"/>
      <c r="R1" s="1564"/>
      <c r="S1" s="1564"/>
      <c r="T1" s="1564"/>
      <c r="U1" s="1564"/>
      <c r="V1" s="1564"/>
      <c r="W1" s="1564"/>
      <c r="X1" s="1564"/>
    </row>
    <row r="2" spans="1:24" ht="69" customHeight="1">
      <c r="A2" s="150"/>
    </row>
    <row r="3" spans="1:24" ht="27.75" customHeight="1">
      <c r="A3" s="150"/>
      <c r="E3" s="1614" t="s">
        <v>141</v>
      </c>
      <c r="F3" s="1614"/>
      <c r="G3" s="1614"/>
      <c r="H3" s="1614"/>
      <c r="I3" s="405"/>
      <c r="J3" s="1615" t="s">
        <v>550</v>
      </c>
      <c r="K3" s="1615"/>
      <c r="L3" s="1615"/>
      <c r="M3" s="1615"/>
      <c r="N3" s="1615"/>
      <c r="O3" s="1615"/>
      <c r="P3" s="1615"/>
      <c r="Q3" s="1615"/>
      <c r="R3" s="1615"/>
      <c r="S3" s="1615"/>
      <c r="T3" s="1615"/>
      <c r="U3" s="1615"/>
      <c r="V3" s="1615"/>
      <c r="W3" s="1615"/>
    </row>
    <row r="4" spans="1:24" ht="3" customHeight="1">
      <c r="A4" s="150"/>
      <c r="E4" s="1614"/>
      <c r="F4" s="1614"/>
      <c r="G4" s="1614"/>
      <c r="H4" s="1614"/>
      <c r="I4" s="1303"/>
      <c r="J4" s="1309"/>
      <c r="K4" s="1309"/>
      <c r="L4" s="1309"/>
      <c r="M4" s="1309"/>
      <c r="N4" s="1310"/>
      <c r="O4" s="1309"/>
      <c r="P4" s="1309"/>
      <c r="Q4" s="1309"/>
      <c r="R4" s="1309"/>
      <c r="S4" s="1310"/>
      <c r="T4" s="1309"/>
      <c r="U4" s="1309"/>
      <c r="V4" s="1309"/>
      <c r="W4" s="1309"/>
      <c r="X4" s="273"/>
    </row>
    <row r="5" spans="1:24" s="43" customFormat="1" ht="33" customHeight="1">
      <c r="A5" s="274"/>
      <c r="C5" s="275"/>
      <c r="D5" s="157"/>
      <c r="E5" s="1614"/>
      <c r="F5" s="1614"/>
      <c r="G5" s="1614"/>
      <c r="H5" s="1614"/>
      <c r="I5" s="1302"/>
      <c r="J5" s="1614" t="s">
        <v>122</v>
      </c>
      <c r="K5" s="1614"/>
      <c r="L5" s="1614"/>
      <c r="M5" s="1614"/>
      <c r="N5" s="1308"/>
      <c r="O5" s="1614" t="s">
        <v>123</v>
      </c>
      <c r="P5" s="1614"/>
      <c r="Q5" s="1614"/>
      <c r="R5" s="1614"/>
      <c r="S5" s="1308"/>
      <c r="T5" s="1614" t="s">
        <v>124</v>
      </c>
      <c r="U5" s="1614"/>
      <c r="V5" s="1614"/>
      <c r="W5" s="1614"/>
      <c r="X5" s="157" t="s">
        <v>0</v>
      </c>
    </row>
    <row r="6" spans="1:24" s="43" customFormat="1" ht="31.5" customHeight="1">
      <c r="A6" s="274"/>
      <c r="C6" s="275" t="s">
        <v>305</v>
      </c>
      <c r="D6" s="158"/>
      <c r="E6" s="1311" t="s">
        <v>411</v>
      </c>
      <c r="F6" s="1311" t="s">
        <v>410</v>
      </c>
      <c r="G6" s="1311" t="s">
        <v>551</v>
      </c>
      <c r="H6" s="1311" t="s">
        <v>552</v>
      </c>
      <c r="I6" s="1301"/>
      <c r="J6" s="1311" t="str">
        <f>+E6</f>
        <v>2Q18</v>
      </c>
      <c r="K6" s="1311" t="str">
        <f>+F6</f>
        <v>1Q18</v>
      </c>
      <c r="L6" s="1311" t="str">
        <f>+G6</f>
        <v>4Q17</v>
      </c>
      <c r="M6" s="1311" t="str">
        <f>+H6</f>
        <v>3Q17</v>
      </c>
      <c r="N6" s="1291"/>
      <c r="O6" s="1311" t="str">
        <f>E6</f>
        <v>2Q18</v>
      </c>
      <c r="P6" s="1311" t="str">
        <f>F6</f>
        <v>1Q18</v>
      </c>
      <c r="Q6" s="1311" t="str">
        <f>G6</f>
        <v>4Q17</v>
      </c>
      <c r="R6" s="1311" t="str">
        <f>H6</f>
        <v>3Q17</v>
      </c>
      <c r="S6" s="1291"/>
      <c r="T6" s="1311" t="str">
        <f>+E6</f>
        <v>2Q18</v>
      </c>
      <c r="U6" s="1311" t="str">
        <f>+F6</f>
        <v>1Q18</v>
      </c>
      <c r="V6" s="1311" t="str">
        <f>+G6</f>
        <v>4Q17</v>
      </c>
      <c r="W6" s="1311" t="str">
        <f>+H6</f>
        <v>3Q17</v>
      </c>
      <c r="X6" s="158"/>
    </row>
    <row r="7" spans="1:24" s="43" customFormat="1" ht="17.25" customHeight="1">
      <c r="A7" s="274"/>
      <c r="C7" s="552"/>
      <c r="D7" s="158"/>
      <c r="E7" s="158"/>
      <c r="F7" s="158"/>
      <c r="G7" s="158"/>
      <c r="H7" s="158"/>
      <c r="I7" s="442"/>
      <c r="J7" s="442"/>
      <c r="K7" s="442"/>
      <c r="L7" s="442"/>
      <c r="M7" s="442"/>
      <c r="N7" s="442"/>
      <c r="O7" s="442"/>
      <c r="P7" s="442"/>
      <c r="Q7" s="442"/>
      <c r="R7" s="442"/>
      <c r="S7" s="442"/>
      <c r="T7" s="442"/>
      <c r="U7" s="442"/>
      <c r="V7" s="442"/>
      <c r="W7" s="442"/>
      <c r="X7" s="158"/>
    </row>
    <row r="8" spans="1:24" s="43" customFormat="1" ht="9" customHeight="1" thickBot="1">
      <c r="A8" s="274"/>
      <c r="D8" s="158"/>
      <c r="E8" s="572"/>
      <c r="F8" s="572"/>
      <c r="G8" s="572"/>
      <c r="H8" s="572"/>
      <c r="I8" s="442"/>
      <c r="J8" s="572"/>
      <c r="K8" s="572"/>
      <c r="L8" s="572"/>
      <c r="M8" s="572"/>
      <c r="N8" s="442"/>
      <c r="O8" s="572"/>
      <c r="P8" s="572"/>
      <c r="Q8" s="572"/>
      <c r="R8" s="572"/>
      <c r="S8" s="442"/>
      <c r="T8" s="572"/>
      <c r="U8" s="572"/>
      <c r="V8" s="572"/>
      <c r="W8" s="572"/>
      <c r="X8" s="158"/>
    </row>
    <row r="9" spans="1:24" s="43" customFormat="1" ht="38.25" customHeight="1">
      <c r="A9" s="274"/>
      <c r="C9" s="613" t="s">
        <v>137</v>
      </c>
      <c r="D9" s="268"/>
      <c r="E9" s="918">
        <v>219763.538</v>
      </c>
      <c r="F9" s="1307">
        <v>217390.72</v>
      </c>
      <c r="G9" s="1307">
        <v>215301.10399999999</v>
      </c>
      <c r="H9" s="1307">
        <v>212674.1</v>
      </c>
      <c r="I9" s="881"/>
      <c r="J9" s="918">
        <v>17385.566999999999</v>
      </c>
      <c r="K9" s="1307">
        <v>17110.97</v>
      </c>
      <c r="L9" s="1307">
        <v>16662.649000000001</v>
      </c>
      <c r="M9" s="1307">
        <v>17290.400000000001</v>
      </c>
      <c r="N9" s="881"/>
      <c r="O9" s="918">
        <v>74834.005000000005</v>
      </c>
      <c r="P9" s="1307">
        <v>74149.58</v>
      </c>
      <c r="Q9" s="1307">
        <v>72364.376999999993</v>
      </c>
      <c r="R9" s="1307">
        <v>70565.600000000006</v>
      </c>
      <c r="S9" s="881"/>
      <c r="T9" s="918">
        <v>108060.382</v>
      </c>
      <c r="U9" s="1307">
        <v>107420.36</v>
      </c>
      <c r="V9" s="1307">
        <v>106573.60400000001</v>
      </c>
      <c r="W9" s="1307">
        <v>104408</v>
      </c>
      <c r="X9" s="276"/>
    </row>
    <row r="10" spans="1:24" s="43" customFormat="1" ht="38.25" customHeight="1">
      <c r="A10" s="274"/>
      <c r="C10" s="594" t="s">
        <v>138</v>
      </c>
      <c r="D10" s="268"/>
      <c r="E10" s="919">
        <v>732.13300000000004</v>
      </c>
      <c r="F10" s="1306">
        <v>806.15</v>
      </c>
      <c r="G10" s="1306">
        <v>723.03300000000002</v>
      </c>
      <c r="H10" s="1306">
        <v>811.3</v>
      </c>
      <c r="I10" s="881"/>
      <c r="J10" s="919">
        <v>61.143000000000001</v>
      </c>
      <c r="K10" s="1306">
        <v>61.77</v>
      </c>
      <c r="L10" s="1306">
        <v>61.874000000000002</v>
      </c>
      <c r="M10" s="1306">
        <v>46</v>
      </c>
      <c r="N10" s="881"/>
      <c r="O10" s="919">
        <v>317.33199999999999</v>
      </c>
      <c r="P10" s="1306">
        <v>411.59</v>
      </c>
      <c r="Q10" s="1306">
        <v>334.66199999999998</v>
      </c>
      <c r="R10" s="1306">
        <v>407.8</v>
      </c>
      <c r="S10" s="881"/>
      <c r="T10" s="919">
        <v>331.286</v>
      </c>
      <c r="U10" s="1306">
        <v>315.11</v>
      </c>
      <c r="V10" s="1306">
        <v>300.63900000000001</v>
      </c>
      <c r="W10" s="1306">
        <v>310.2</v>
      </c>
      <c r="X10" s="276"/>
    </row>
    <row r="11" spans="1:24" s="278" customFormat="1" ht="38.25" customHeight="1" thickBot="1">
      <c r="A11" s="277"/>
      <c r="C11" s="620" t="s">
        <v>555</v>
      </c>
      <c r="D11" s="270"/>
      <c r="E11" s="280">
        <f>E10/E9*100</f>
        <v>0.33314580146593747</v>
      </c>
      <c r="F11" s="280">
        <f>F10/F9*100</f>
        <v>0.37082999679103135</v>
      </c>
      <c r="G11" s="280">
        <f>G10/G9*100</f>
        <v>0.33582410241612137</v>
      </c>
      <c r="H11" s="280">
        <f>H10/H9*100</f>
        <v>0.38147569450158714</v>
      </c>
      <c r="I11" s="372"/>
      <c r="J11" s="280">
        <f>J10/J9*100</f>
        <v>0.3516882710814091</v>
      </c>
      <c r="K11" s="280">
        <f>K10/K9*100</f>
        <v>0.36099648354242919</v>
      </c>
      <c r="L11" s="280">
        <f>L10/L9*100</f>
        <v>0.37133351365680212</v>
      </c>
      <c r="M11" s="280">
        <f>M10/M9*100</f>
        <v>0.26604358487947066</v>
      </c>
      <c r="N11" s="270"/>
      <c r="O11" s="280">
        <f>O10/O9*100</f>
        <v>0.42404786433654057</v>
      </c>
      <c r="P11" s="280">
        <f>P10/P9*100</f>
        <v>0.55508068960066936</v>
      </c>
      <c r="Q11" s="280">
        <f>Q10/Q9*100</f>
        <v>0.46246787974143688</v>
      </c>
      <c r="R11" s="280">
        <f>R10/R9*100</f>
        <v>0.57790198056843556</v>
      </c>
      <c r="S11" s="270"/>
      <c r="T11" s="280">
        <f>T10/T9*100</f>
        <v>0.30657489254479964</v>
      </c>
      <c r="U11" s="280">
        <f>U10/U9*100</f>
        <v>0.29334290073129526</v>
      </c>
      <c r="V11" s="280">
        <f>V10/V9*100</f>
        <v>0.28209517996595102</v>
      </c>
      <c r="W11" s="280">
        <f>W10/W9*100</f>
        <v>0.29710367021684159</v>
      </c>
      <c r="X11" s="279"/>
    </row>
    <row r="12" spans="1:24" s="278" customFormat="1" ht="38.25" customHeight="1" thickBot="1">
      <c r="C12" s="398"/>
      <c r="D12" s="270"/>
      <c r="E12" s="1305"/>
      <c r="F12" s="1305"/>
      <c r="G12" s="1305"/>
      <c r="H12" s="1305"/>
      <c r="I12" s="372"/>
      <c r="J12" s="1304"/>
      <c r="K12" s="1305"/>
      <c r="L12" s="1305"/>
      <c r="M12" s="1305"/>
      <c r="N12" s="372"/>
      <c r="O12" s="1304"/>
      <c r="P12" s="1305"/>
      <c r="Q12" s="1305"/>
      <c r="R12" s="1305"/>
      <c r="S12" s="372"/>
      <c r="T12" s="1304"/>
      <c r="U12" s="1305"/>
      <c r="V12" s="1305"/>
      <c r="W12" s="1305"/>
      <c r="X12" s="279"/>
    </row>
    <row r="13" spans="1:24" s="43" customFormat="1" ht="38.25" customHeight="1">
      <c r="A13" s="274"/>
      <c r="C13" s="613" t="s">
        <v>553</v>
      </c>
      <c r="D13" s="268"/>
      <c r="E13" s="918">
        <v>121.79600000000001</v>
      </c>
      <c r="F13" s="1307">
        <v>98.31</v>
      </c>
      <c r="G13" s="1307">
        <v>166.4</v>
      </c>
      <c r="H13" s="1307">
        <v>109.7</v>
      </c>
      <c r="I13" s="881"/>
      <c r="J13" s="918">
        <v>0.11799999999999999</v>
      </c>
      <c r="K13" s="1307">
        <v>17.260000000000002</v>
      </c>
      <c r="L13" s="1307">
        <v>41.1</v>
      </c>
      <c r="M13" s="1307">
        <v>0.3</v>
      </c>
      <c r="N13" s="881"/>
      <c r="O13" s="918">
        <v>46.572000000000003</v>
      </c>
      <c r="P13" s="1307">
        <v>43.48</v>
      </c>
      <c r="Q13" s="1307">
        <v>81.3</v>
      </c>
      <c r="R13" s="1307">
        <v>78.7</v>
      </c>
      <c r="S13" s="881"/>
      <c r="T13" s="918">
        <v>59.905000000000001</v>
      </c>
      <c r="U13" s="1307">
        <v>32.020000000000003</v>
      </c>
      <c r="V13" s="1307">
        <v>44</v>
      </c>
      <c r="W13" s="1307">
        <v>27.6</v>
      </c>
      <c r="X13" s="276"/>
    </row>
    <row r="14" spans="1:24" s="43" customFormat="1" ht="38.25" customHeight="1">
      <c r="A14" s="274"/>
      <c r="C14" s="594" t="s">
        <v>139</v>
      </c>
      <c r="D14" s="268"/>
      <c r="E14" s="919">
        <v>41.091999999999999</v>
      </c>
      <c r="F14" s="1306">
        <v>39.94</v>
      </c>
      <c r="G14" s="1306">
        <v>40.299999999999997</v>
      </c>
      <c r="H14" s="1306">
        <v>88.4</v>
      </c>
      <c r="I14" s="881"/>
      <c r="J14" s="1315" t="s">
        <v>556</v>
      </c>
      <c r="K14" s="1306">
        <v>0</v>
      </c>
      <c r="L14" s="1306">
        <v>0</v>
      </c>
      <c r="M14" s="920">
        <v>0</v>
      </c>
      <c r="N14" s="882"/>
      <c r="O14" s="920">
        <v>23.937999999999999</v>
      </c>
      <c r="P14" s="1306">
        <v>30.68</v>
      </c>
      <c r="Q14" s="1306">
        <v>31.9</v>
      </c>
      <c r="R14" s="920">
        <v>72.400000000000006</v>
      </c>
      <c r="S14" s="882"/>
      <c r="T14" s="920">
        <v>6.1619999999999999</v>
      </c>
      <c r="U14" s="1306">
        <v>7.79</v>
      </c>
      <c r="V14" s="1306">
        <v>8.4</v>
      </c>
      <c r="W14" s="920">
        <v>12.9</v>
      </c>
      <c r="X14" s="276"/>
    </row>
    <row r="15" spans="1:24" s="278" customFormat="1" ht="38.25" customHeight="1" thickBot="1">
      <c r="A15" s="277"/>
      <c r="C15" s="620" t="s">
        <v>554</v>
      </c>
      <c r="D15" s="270"/>
      <c r="E15" s="280">
        <f>(E10+E13+E14)/(E9+E13+E14)*100</f>
        <v>0.40696382707551482</v>
      </c>
      <c r="F15" s="280">
        <f>(F10+F13+F14)/(F9+F13+F14)*100</f>
        <v>0.43414906989170232</v>
      </c>
      <c r="G15" s="280">
        <f>(G10+G13+G14)/(G9+G13+G14)*100</f>
        <v>0.43141500342140743</v>
      </c>
      <c r="H15" s="280">
        <f>(H10+H13+H14)/(H9+H13+H14)*100</f>
        <v>0.47418122234843246</v>
      </c>
      <c r="I15" s="372"/>
      <c r="J15" s="280">
        <v>0.35</v>
      </c>
      <c r="K15" s="280">
        <f>(K10+K13+K14)/(K9+K13+K14)*100</f>
        <v>0.46140202461083257</v>
      </c>
      <c r="L15" s="280">
        <f>(L10+L13+L14)/(L9+L13+L14)*100</f>
        <v>0.6164723859296497</v>
      </c>
      <c r="M15" s="280">
        <f>(M10+M13+M14)/(M9+M13+M14)*100</f>
        <v>0.26777400567935361</v>
      </c>
      <c r="N15" s="270"/>
      <c r="O15" s="280">
        <f>(O10+O13+O14)/(O9+O13+O14)*100</f>
        <v>0.51778187202734038</v>
      </c>
      <c r="P15" s="280">
        <f>(P10+P13+P14)/(P9+P13+P14)*100</f>
        <v>0.65444021009989539</v>
      </c>
      <c r="Q15" s="280">
        <f>(Q10+Q13+Q14)/(Q9+Q13+Q14)*100</f>
        <v>0.61793180530855774</v>
      </c>
      <c r="R15" s="280">
        <f>(R10+R13+R14)/(R9+R13+R14)*100</f>
        <v>0.79033665315265</v>
      </c>
      <c r="S15" s="270"/>
      <c r="T15" s="280">
        <f>(T10+T13+T14)/(T9+T13+T14)*100</f>
        <v>0.36748917926639768</v>
      </c>
      <c r="U15" s="280">
        <f>(U10+U13+U14)/(U9+U13+U14)*100</f>
        <v>0.33028051230516386</v>
      </c>
      <c r="V15" s="280">
        <f>(V10+V13+V14)/(V9+V13+V14)*100</f>
        <v>0.33110028206627717</v>
      </c>
      <c r="W15" s="280">
        <f>(W10+W13+W14)/(W9+W13+W14)*100</f>
        <v>0.33576355811715819</v>
      </c>
      <c r="X15" s="279"/>
    </row>
    <row r="16" spans="1:24" s="278" customFormat="1" ht="22.5" customHeight="1">
      <c r="A16" s="277"/>
      <c r="C16" s="398"/>
      <c r="D16" s="270"/>
      <c r="E16" s="779"/>
      <c r="F16" s="779"/>
      <c r="G16" s="779"/>
      <c r="H16" s="779"/>
      <c r="I16" s="1300"/>
      <c r="J16" s="779"/>
      <c r="K16" s="779"/>
      <c r="L16" s="779"/>
      <c r="M16" s="779"/>
      <c r="N16" s="843"/>
      <c r="O16" s="779"/>
      <c r="P16" s="779"/>
      <c r="Q16" s="779"/>
      <c r="R16" s="779"/>
      <c r="S16" s="843"/>
      <c r="T16" s="779"/>
      <c r="U16" s="779"/>
      <c r="V16" s="779"/>
      <c r="W16" s="779"/>
      <c r="X16" s="279"/>
    </row>
    <row r="17" spans="1:31" ht="21" customHeight="1">
      <c r="A17" s="155"/>
      <c r="B17" s="93"/>
      <c r="C17" s="283" t="s">
        <v>140</v>
      </c>
      <c r="D17" s="281"/>
      <c r="E17" s="281"/>
      <c r="F17" s="281"/>
      <c r="G17" s="281"/>
      <c r="H17" s="281"/>
      <c r="I17" s="1299"/>
      <c r="J17" s="281"/>
      <c r="K17" s="281"/>
      <c r="L17" s="281"/>
      <c r="M17" s="281"/>
      <c r="N17" s="281"/>
      <c r="O17" s="284"/>
      <c r="P17" s="284"/>
      <c r="Q17" s="284"/>
      <c r="R17" s="284"/>
      <c r="S17" s="281"/>
      <c r="T17" s="284"/>
      <c r="U17" s="284"/>
      <c r="V17" s="284"/>
      <c r="W17" s="284"/>
      <c r="X17" s="285"/>
    </row>
    <row r="18" spans="1:31" ht="21" customHeight="1">
      <c r="A18" s="155"/>
      <c r="B18" s="93"/>
      <c r="C18" s="283" t="s">
        <v>301</v>
      </c>
      <c r="D18" s="286"/>
      <c r="E18" s="168"/>
      <c r="F18" s="168"/>
      <c r="G18" s="168"/>
      <c r="H18" s="168"/>
      <c r="I18" s="1298"/>
      <c r="J18" s="160"/>
      <c r="K18" s="160"/>
      <c r="L18" s="160"/>
      <c r="M18" s="160"/>
      <c r="N18" s="160"/>
      <c r="O18" s="160"/>
      <c r="P18" s="160"/>
      <c r="Q18" s="160"/>
      <c r="R18" s="160"/>
      <c r="S18" s="168"/>
      <c r="T18" s="160"/>
      <c r="U18" s="160"/>
      <c r="V18" s="160"/>
      <c r="W18" s="160"/>
      <c r="X18" s="168"/>
    </row>
    <row r="19" spans="1:31">
      <c r="A19" s="155"/>
      <c r="B19" s="93"/>
      <c r="C19" s="286"/>
      <c r="D19" s="286"/>
      <c r="E19" s="168"/>
      <c r="F19" s="168"/>
      <c r="G19" s="168"/>
      <c r="H19" s="168"/>
      <c r="I19" s="1298"/>
      <c r="J19" s="160"/>
      <c r="K19" s="160"/>
      <c r="L19" s="160"/>
      <c r="M19" s="160"/>
      <c r="N19" s="160"/>
      <c r="O19" s="160"/>
      <c r="P19" s="160"/>
      <c r="Q19" s="160"/>
      <c r="R19" s="160"/>
      <c r="S19" s="168"/>
      <c r="T19" s="160"/>
      <c r="U19" s="160"/>
      <c r="V19" s="160"/>
      <c r="W19" s="160"/>
      <c r="X19" s="168"/>
    </row>
    <row r="20" spans="1:31" s="43" customFormat="1" ht="17.25" customHeight="1">
      <c r="A20" s="287"/>
      <c r="B20" s="287"/>
      <c r="C20" s="272"/>
      <c r="D20" s="272"/>
      <c r="E20" s="168"/>
      <c r="F20" s="168"/>
      <c r="G20" s="168"/>
      <c r="H20" s="168"/>
      <c r="I20" s="1298"/>
      <c r="J20" s="160"/>
      <c r="K20" s="160"/>
      <c r="L20" s="160"/>
      <c r="M20" s="160"/>
      <c r="N20" s="160"/>
      <c r="O20" s="160"/>
      <c r="P20" s="160"/>
      <c r="Q20" s="160"/>
      <c r="R20" s="160"/>
      <c r="S20" s="168"/>
      <c r="T20" s="160"/>
      <c r="U20" s="160"/>
      <c r="V20" s="160"/>
      <c r="W20" s="160"/>
      <c r="X20" s="168"/>
      <c r="Y20" s="184"/>
      <c r="Z20" s="184"/>
      <c r="AA20" s="288"/>
      <c r="AB20" s="288"/>
      <c r="AC20" s="184"/>
      <c r="AD20" s="184"/>
      <c r="AE20" s="288"/>
    </row>
    <row r="21" spans="1:31" s="43" customFormat="1" ht="16.5" customHeight="1">
      <c r="A21" s="287"/>
      <c r="B21" s="287"/>
      <c r="C21" s="1612"/>
      <c r="D21" s="1612"/>
      <c r="E21" s="1612"/>
      <c r="F21" s="1612"/>
      <c r="G21" s="1612"/>
      <c r="H21" s="1612"/>
      <c r="I21" s="1612"/>
      <c r="J21" s="1612"/>
      <c r="K21" s="1612"/>
      <c r="L21" s="1612"/>
      <c r="M21" s="1612"/>
      <c r="N21" s="1612"/>
      <c r="O21" s="1612"/>
      <c r="P21" s="1612"/>
      <c r="Q21" s="1612"/>
      <c r="R21" s="1612"/>
      <c r="S21" s="1612"/>
      <c r="T21" s="1612"/>
      <c r="U21" s="1612"/>
      <c r="V21" s="1612"/>
      <c r="W21" s="1612"/>
      <c r="X21" s="1612"/>
      <c r="Y21" s="194"/>
      <c r="Z21" s="194"/>
      <c r="AA21" s="194"/>
      <c r="AB21" s="194"/>
      <c r="AC21" s="194"/>
      <c r="AD21" s="194"/>
    </row>
    <row r="22" spans="1:31" ht="25.5" customHeight="1">
      <c r="A22" s="171"/>
      <c r="B22" s="171"/>
      <c r="C22" s="1613"/>
      <c r="D22" s="1613"/>
      <c r="E22" s="1613"/>
      <c r="F22" s="1613"/>
      <c r="G22" s="1613"/>
      <c r="H22" s="1613"/>
      <c r="I22" s="1297"/>
      <c r="J22" s="185"/>
      <c r="K22" s="185"/>
      <c r="L22" s="185"/>
      <c r="M22" s="185"/>
      <c r="N22" s="185"/>
      <c r="O22" s="185"/>
      <c r="P22" s="185"/>
      <c r="Q22" s="185"/>
      <c r="R22" s="185"/>
      <c r="S22" s="185"/>
      <c r="T22" s="185"/>
      <c r="U22" s="185"/>
      <c r="V22" s="185"/>
      <c r="W22" s="185"/>
      <c r="X22" s="185"/>
    </row>
    <row r="23" spans="1:31">
      <c r="A23" s="171"/>
      <c r="B23" s="171"/>
      <c r="C23" s="172"/>
      <c r="D23" s="172"/>
      <c r="E23" s="156"/>
      <c r="F23" s="156"/>
      <c r="G23" s="156"/>
      <c r="H23" s="156"/>
      <c r="I23" s="1296"/>
      <c r="J23" s="156"/>
      <c r="K23" s="156"/>
      <c r="L23" s="156"/>
      <c r="M23" s="156"/>
      <c r="N23" s="156"/>
      <c r="O23" s="156"/>
      <c r="P23" s="156"/>
      <c r="Q23" s="156"/>
      <c r="R23" s="156"/>
      <c r="S23" s="156"/>
      <c r="T23" s="156"/>
      <c r="U23" s="156"/>
      <c r="V23" s="156"/>
      <c r="W23" s="156"/>
      <c r="X23" s="156"/>
    </row>
    <row r="24" spans="1:31">
      <c r="A24" s="171"/>
      <c r="B24" s="171"/>
      <c r="C24" s="173"/>
      <c r="D24" s="173"/>
      <c r="E24" s="175"/>
      <c r="F24" s="175"/>
      <c r="G24" s="175"/>
      <c r="H24" s="175"/>
      <c r="I24" s="1295"/>
      <c r="J24" s="175"/>
      <c r="K24" s="175"/>
      <c r="L24" s="175"/>
      <c r="M24" s="175"/>
      <c r="N24" s="175"/>
      <c r="O24" s="174"/>
      <c r="P24" s="174"/>
      <c r="Q24" s="174"/>
      <c r="R24" s="174"/>
      <c r="S24" s="175"/>
      <c r="T24" s="174"/>
      <c r="U24" s="174"/>
      <c r="V24" s="174"/>
      <c r="W24" s="174"/>
      <c r="X24" s="175"/>
    </row>
    <row r="25" spans="1:31">
      <c r="A25" s="171"/>
      <c r="B25" s="171"/>
      <c r="C25" s="173"/>
      <c r="D25" s="173"/>
      <c r="E25" s="175"/>
      <c r="F25" s="175"/>
      <c r="G25" s="175"/>
      <c r="H25" s="175"/>
      <c r="I25" s="1295"/>
      <c r="J25" s="175"/>
      <c r="K25" s="175"/>
      <c r="L25" s="175"/>
      <c r="M25" s="175"/>
      <c r="N25" s="175"/>
      <c r="O25" s="174"/>
      <c r="P25" s="174"/>
      <c r="Q25" s="174"/>
      <c r="R25" s="174"/>
      <c r="S25" s="175"/>
      <c r="T25" s="174"/>
      <c r="U25" s="174"/>
      <c r="V25" s="174"/>
      <c r="W25" s="174"/>
      <c r="X25" s="175"/>
    </row>
    <row r="26" spans="1:31">
      <c r="A26" s="171"/>
      <c r="B26" s="171"/>
      <c r="C26" s="165"/>
      <c r="D26" s="165"/>
      <c r="E26" s="177"/>
      <c r="F26" s="177"/>
      <c r="G26" s="177"/>
      <c r="H26" s="177"/>
      <c r="I26" s="736"/>
      <c r="J26" s="176"/>
      <c r="K26" s="176"/>
      <c r="L26" s="176"/>
      <c r="M26" s="176"/>
      <c r="N26" s="176"/>
      <c r="O26" s="176"/>
      <c r="P26" s="176"/>
      <c r="Q26" s="176"/>
      <c r="R26" s="176"/>
      <c r="S26" s="177"/>
      <c r="T26" s="176"/>
      <c r="U26" s="176"/>
      <c r="V26" s="176"/>
      <c r="W26" s="176"/>
      <c r="X26" s="177"/>
    </row>
    <row r="27" spans="1:31">
      <c r="A27" s="171"/>
      <c r="B27" s="171"/>
      <c r="C27" s="165"/>
      <c r="D27" s="165"/>
      <c r="E27" s="177"/>
      <c r="F27" s="177"/>
      <c r="G27" s="177"/>
      <c r="H27" s="177"/>
      <c r="I27" s="736"/>
      <c r="J27" s="176"/>
      <c r="K27" s="176"/>
      <c r="L27" s="176"/>
      <c r="M27" s="176"/>
      <c r="N27" s="176"/>
      <c r="O27" s="176"/>
      <c r="P27" s="176"/>
      <c r="Q27" s="176"/>
      <c r="R27" s="176"/>
      <c r="S27" s="177"/>
      <c r="T27" s="176"/>
      <c r="U27" s="176"/>
      <c r="V27" s="176"/>
      <c r="W27" s="176"/>
      <c r="X27" s="177"/>
    </row>
    <row r="28" spans="1:31">
      <c r="A28" s="171"/>
      <c r="B28" s="171"/>
      <c r="C28" s="165"/>
      <c r="D28" s="165"/>
      <c r="E28" s="177"/>
      <c r="F28" s="177"/>
      <c r="G28" s="177"/>
      <c r="H28" s="177"/>
      <c r="I28" s="736"/>
      <c r="J28" s="176"/>
      <c r="K28" s="176"/>
      <c r="L28" s="176"/>
      <c r="M28" s="176"/>
      <c r="N28" s="176"/>
      <c r="O28" s="176"/>
      <c r="P28" s="176"/>
      <c r="Q28" s="176"/>
      <c r="R28" s="176"/>
      <c r="S28" s="177"/>
      <c r="T28" s="176"/>
      <c r="U28" s="176"/>
      <c r="V28" s="176"/>
      <c r="W28" s="176"/>
      <c r="X28" s="177"/>
    </row>
    <row r="29" spans="1:31">
      <c r="A29" s="171"/>
      <c r="B29" s="171"/>
      <c r="C29" s="165"/>
      <c r="D29" s="165"/>
      <c r="E29" s="177"/>
      <c r="F29" s="177"/>
      <c r="G29" s="177"/>
      <c r="H29" s="177"/>
      <c r="I29" s="736"/>
      <c r="J29" s="176"/>
      <c r="K29" s="176"/>
      <c r="L29" s="176"/>
      <c r="M29" s="176"/>
      <c r="N29" s="176"/>
      <c r="O29" s="176"/>
      <c r="P29" s="176"/>
      <c r="Q29" s="176"/>
      <c r="R29" s="176"/>
      <c r="S29" s="177"/>
      <c r="T29" s="176"/>
      <c r="U29" s="176"/>
      <c r="V29" s="176"/>
      <c r="W29" s="176"/>
      <c r="X29" s="177"/>
    </row>
    <row r="30" spans="1:31">
      <c r="A30" s="171"/>
      <c r="B30" s="171"/>
      <c r="C30" s="165"/>
      <c r="D30" s="165"/>
      <c r="E30" s="177"/>
      <c r="F30" s="177"/>
      <c r="G30" s="177"/>
      <c r="H30" s="177"/>
      <c r="I30" s="736"/>
      <c r="J30" s="176"/>
      <c r="K30" s="176"/>
      <c r="L30" s="176"/>
      <c r="M30" s="176"/>
      <c r="N30" s="176"/>
      <c r="O30" s="176"/>
      <c r="P30" s="176"/>
      <c r="Q30" s="176"/>
      <c r="R30" s="176"/>
      <c r="S30" s="177"/>
      <c r="T30" s="176"/>
      <c r="U30" s="176"/>
      <c r="V30" s="176"/>
      <c r="W30" s="176"/>
      <c r="X30" s="177"/>
    </row>
    <row r="31" spans="1:31">
      <c r="A31" s="171"/>
      <c r="B31" s="171"/>
      <c r="C31" s="178"/>
      <c r="D31" s="178"/>
      <c r="E31" s="180"/>
      <c r="F31" s="180"/>
      <c r="G31" s="180"/>
      <c r="H31" s="180"/>
      <c r="I31" s="1294"/>
      <c r="J31" s="180"/>
      <c r="K31" s="180"/>
      <c r="L31" s="180"/>
      <c r="M31" s="180"/>
      <c r="N31" s="180"/>
      <c r="O31" s="179"/>
      <c r="P31" s="179"/>
      <c r="Q31" s="179"/>
      <c r="R31" s="179"/>
      <c r="S31" s="180"/>
      <c r="T31" s="179"/>
      <c r="U31" s="179"/>
      <c r="V31" s="179"/>
      <c r="W31" s="179"/>
      <c r="X31" s="180"/>
    </row>
    <row r="32" spans="1:31">
      <c r="A32" s="171"/>
      <c r="B32" s="171"/>
      <c r="C32" s="165"/>
      <c r="D32" s="165"/>
      <c r="E32" s="177"/>
      <c r="F32" s="177"/>
      <c r="G32" s="177"/>
      <c r="H32" s="177"/>
      <c r="I32" s="736"/>
      <c r="J32" s="177"/>
      <c r="K32" s="177"/>
      <c r="L32" s="177"/>
      <c r="M32" s="177"/>
      <c r="N32" s="176"/>
      <c r="O32" s="176"/>
      <c r="P32" s="176"/>
      <c r="Q32" s="176"/>
      <c r="R32" s="176"/>
      <c r="S32" s="177"/>
      <c r="T32" s="176"/>
      <c r="U32" s="176"/>
      <c r="V32" s="176"/>
      <c r="W32" s="176"/>
      <c r="X32" s="177"/>
    </row>
    <row r="33" spans="1:24">
      <c r="A33" s="171"/>
      <c r="B33" s="171"/>
      <c r="C33" s="165"/>
      <c r="D33" s="165"/>
      <c r="E33" s="177"/>
      <c r="F33" s="177"/>
      <c r="G33" s="177"/>
      <c r="H33" s="177"/>
      <c r="I33" s="736"/>
      <c r="J33" s="177"/>
      <c r="K33" s="177"/>
      <c r="L33" s="177"/>
      <c r="M33" s="177"/>
      <c r="N33" s="176"/>
      <c r="O33" s="176"/>
      <c r="P33" s="176"/>
      <c r="Q33" s="176"/>
      <c r="R33" s="176"/>
      <c r="S33" s="177"/>
      <c r="T33" s="176"/>
      <c r="U33" s="176"/>
      <c r="V33" s="176"/>
      <c r="W33" s="176"/>
      <c r="X33" s="177"/>
    </row>
    <row r="34" spans="1:24">
      <c r="A34" s="171"/>
      <c r="B34" s="171"/>
      <c r="C34" s="165"/>
      <c r="D34" s="165"/>
      <c r="E34" s="182"/>
      <c r="F34" s="182"/>
      <c r="G34" s="182"/>
      <c r="H34" s="182"/>
      <c r="I34" s="1298"/>
      <c r="J34" s="181"/>
      <c r="K34" s="181"/>
      <c r="L34" s="181"/>
      <c r="M34" s="181"/>
      <c r="N34" s="181"/>
      <c r="O34" s="181"/>
      <c r="P34" s="181"/>
      <c r="Q34" s="181"/>
      <c r="R34" s="181"/>
      <c r="S34" s="182"/>
      <c r="T34" s="181"/>
      <c r="U34" s="181"/>
      <c r="V34" s="181"/>
      <c r="W34" s="181"/>
      <c r="X34" s="182"/>
    </row>
    <row r="35" spans="1:24">
      <c r="A35" s="171"/>
      <c r="B35" s="171"/>
      <c r="C35" s="178"/>
      <c r="D35" s="178"/>
      <c r="E35" s="182"/>
      <c r="F35" s="182"/>
      <c r="G35" s="182"/>
      <c r="H35" s="182"/>
      <c r="I35" s="1298"/>
      <c r="J35" s="181"/>
      <c r="K35" s="181"/>
      <c r="L35" s="181"/>
      <c r="M35" s="181"/>
      <c r="N35" s="181"/>
      <c r="O35" s="181"/>
      <c r="P35" s="181"/>
      <c r="Q35" s="181"/>
      <c r="R35" s="181"/>
      <c r="S35" s="182"/>
      <c r="T35" s="181"/>
      <c r="U35" s="181"/>
      <c r="V35" s="181"/>
      <c r="W35" s="181"/>
      <c r="X35" s="182"/>
    </row>
    <row r="36" spans="1:24">
      <c r="A36" s="171"/>
      <c r="B36" s="171"/>
      <c r="C36" s="165"/>
      <c r="D36" s="165"/>
      <c r="E36" s="182"/>
      <c r="F36" s="182"/>
      <c r="G36" s="182"/>
      <c r="H36" s="182"/>
      <c r="I36" s="1298"/>
      <c r="J36" s="176"/>
      <c r="K36" s="176"/>
      <c r="L36" s="176"/>
      <c r="M36" s="176"/>
      <c r="N36" s="176"/>
      <c r="O36" s="176"/>
      <c r="P36" s="176"/>
      <c r="Q36" s="176"/>
      <c r="R36" s="176"/>
      <c r="S36" s="182"/>
      <c r="T36" s="176"/>
      <c r="U36" s="176"/>
      <c r="V36" s="176"/>
      <c r="W36" s="176"/>
      <c r="X36" s="182"/>
    </row>
    <row r="37" spans="1:24">
      <c r="A37" s="171"/>
      <c r="B37" s="171"/>
      <c r="C37" s="165"/>
      <c r="D37" s="165"/>
      <c r="E37" s="182"/>
      <c r="F37" s="182"/>
      <c r="G37" s="182"/>
      <c r="H37" s="182"/>
      <c r="I37" s="1298"/>
      <c r="J37" s="176"/>
      <c r="K37" s="176"/>
      <c r="L37" s="176"/>
      <c r="M37" s="176"/>
      <c r="N37" s="176"/>
      <c r="O37" s="176"/>
      <c r="P37" s="176"/>
      <c r="Q37" s="176"/>
      <c r="R37" s="176"/>
      <c r="S37" s="182"/>
      <c r="T37" s="176"/>
      <c r="U37" s="176"/>
      <c r="V37" s="176"/>
      <c r="W37" s="176"/>
      <c r="X37" s="182"/>
    </row>
    <row r="38" spans="1:24">
      <c r="A38" s="171"/>
      <c r="B38" s="171"/>
      <c r="C38" s="165"/>
      <c r="D38" s="165"/>
      <c r="E38" s="182"/>
      <c r="F38" s="182"/>
      <c r="G38" s="182"/>
      <c r="H38" s="182"/>
      <c r="I38" s="1298"/>
      <c r="J38" s="176"/>
      <c r="K38" s="176"/>
      <c r="L38" s="176"/>
      <c r="M38" s="176"/>
      <c r="N38" s="176"/>
      <c r="O38" s="176"/>
      <c r="P38" s="176"/>
      <c r="Q38" s="176"/>
      <c r="R38" s="176"/>
      <c r="S38" s="182"/>
      <c r="T38" s="176"/>
      <c r="U38" s="176"/>
      <c r="V38" s="176"/>
      <c r="W38" s="176"/>
      <c r="X38" s="182"/>
    </row>
    <row r="39" spans="1:24">
      <c r="A39" s="171"/>
      <c r="B39" s="171"/>
      <c r="C39" s="183"/>
      <c r="D39" s="183"/>
      <c r="E39" s="184"/>
      <c r="F39" s="184"/>
      <c r="G39" s="184"/>
      <c r="H39" s="184"/>
      <c r="I39" s="1293"/>
      <c r="J39" s="183"/>
      <c r="K39" s="183"/>
      <c r="L39" s="183"/>
      <c r="M39" s="183"/>
      <c r="N39" s="183"/>
      <c r="O39" s="183"/>
      <c r="P39" s="183"/>
      <c r="Q39" s="183"/>
      <c r="R39" s="183"/>
      <c r="S39" s="184"/>
      <c r="T39" s="183"/>
      <c r="U39" s="183"/>
      <c r="V39" s="183"/>
      <c r="W39" s="183"/>
      <c r="X39" s="184"/>
    </row>
    <row r="40" spans="1:24">
      <c r="A40" s="27"/>
      <c r="B40" s="27"/>
      <c r="C40" s="185"/>
      <c r="D40" s="185"/>
      <c r="E40" s="183"/>
      <c r="F40" s="183"/>
      <c r="G40" s="183"/>
      <c r="H40" s="183"/>
      <c r="I40" s="241"/>
      <c r="J40" s="183"/>
      <c r="K40" s="183"/>
      <c r="L40" s="183"/>
      <c r="M40" s="183"/>
      <c r="N40" s="183"/>
      <c r="O40" s="183"/>
      <c r="P40" s="183"/>
      <c r="Q40" s="183"/>
      <c r="R40" s="183"/>
      <c r="S40" s="183"/>
      <c r="T40" s="183"/>
      <c r="U40" s="183"/>
      <c r="V40" s="183"/>
      <c r="W40" s="183"/>
      <c r="X40" s="183"/>
    </row>
    <row r="41" spans="1:24">
      <c r="A41" s="27"/>
      <c r="B41" s="27"/>
      <c r="C41" s="185"/>
      <c r="D41" s="185"/>
      <c r="E41" s="183"/>
      <c r="F41" s="183"/>
      <c r="G41" s="183"/>
      <c r="H41" s="183"/>
      <c r="I41" s="241"/>
      <c r="J41" s="183"/>
      <c r="K41" s="183"/>
      <c r="L41" s="183"/>
      <c r="M41" s="183"/>
      <c r="N41" s="183"/>
      <c r="O41" s="183"/>
      <c r="P41" s="183"/>
      <c r="Q41" s="183"/>
      <c r="R41" s="183"/>
      <c r="S41" s="183"/>
      <c r="T41" s="183"/>
      <c r="U41" s="183"/>
      <c r="V41" s="183"/>
      <c r="W41" s="183"/>
      <c r="X41" s="183"/>
    </row>
    <row r="42" spans="1:24">
      <c r="A42" s="27"/>
      <c r="B42" s="27"/>
      <c r="C42" s="185"/>
      <c r="D42" s="185"/>
      <c r="E42" s="27"/>
      <c r="F42" s="27"/>
      <c r="G42" s="27"/>
      <c r="H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</row>
    <row r="43" spans="1:24">
      <c r="A43" s="27"/>
      <c r="B43" s="27"/>
      <c r="C43" s="27"/>
      <c r="D43" s="27"/>
      <c r="E43" s="27"/>
      <c r="F43" s="27"/>
      <c r="G43" s="27"/>
      <c r="H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</row>
    <row r="44" spans="1:24" ht="19.5">
      <c r="A44" s="27"/>
      <c r="B44" s="27"/>
      <c r="C44" s="1611"/>
      <c r="D44" s="1611"/>
      <c r="E44" s="1611"/>
      <c r="F44" s="1611"/>
      <c r="G44" s="1611"/>
      <c r="H44" s="1611"/>
      <c r="I44" s="1586"/>
      <c r="J44" s="1586"/>
      <c r="K44" s="1586"/>
      <c r="L44" s="1586"/>
      <c r="M44" s="1586"/>
      <c r="N44" s="1586"/>
      <c r="O44" s="1586"/>
      <c r="P44" s="1586"/>
      <c r="Q44" s="1586"/>
      <c r="R44" s="1586"/>
      <c r="S44" s="1586"/>
      <c r="T44" s="1586"/>
      <c r="U44" s="1586"/>
      <c r="V44" s="1586"/>
      <c r="W44" s="1586"/>
      <c r="X44" s="1586"/>
    </row>
    <row r="45" spans="1:24">
      <c r="A45" s="27"/>
      <c r="B45" s="27"/>
      <c r="C45" s="27"/>
      <c r="D45" s="27"/>
      <c r="E45" s="27"/>
      <c r="F45" s="27"/>
      <c r="G45" s="27"/>
      <c r="H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</row>
    <row r="46" spans="1:24">
      <c r="A46" s="27"/>
      <c r="B46" s="27"/>
      <c r="C46" s="27"/>
      <c r="D46" s="27"/>
      <c r="E46" s="27"/>
      <c r="F46" s="27"/>
      <c r="G46" s="27"/>
      <c r="H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</row>
    <row r="47" spans="1:24" ht="18">
      <c r="A47" s="171"/>
      <c r="B47" s="171"/>
      <c r="C47" s="187"/>
      <c r="D47" s="187"/>
      <c r="E47" s="188"/>
      <c r="F47" s="188"/>
      <c r="G47" s="188"/>
      <c r="H47" s="188"/>
      <c r="I47" s="735"/>
      <c r="J47" s="188"/>
      <c r="K47" s="188"/>
      <c r="L47" s="188"/>
      <c r="M47" s="188"/>
      <c r="N47" s="188"/>
      <c r="O47" s="188"/>
      <c r="P47" s="188"/>
      <c r="Q47" s="188"/>
      <c r="R47" s="188"/>
      <c r="S47" s="188"/>
      <c r="T47" s="188"/>
      <c r="U47" s="188"/>
      <c r="V47" s="188"/>
      <c r="W47" s="188"/>
      <c r="X47" s="188"/>
    </row>
    <row r="48" spans="1:24">
      <c r="A48" s="171"/>
      <c r="B48" s="171"/>
      <c r="C48" s="189"/>
      <c r="D48" s="189"/>
      <c r="E48" s="190"/>
      <c r="F48" s="190"/>
      <c r="G48" s="190"/>
      <c r="H48" s="190"/>
      <c r="I48" s="733"/>
      <c r="J48" s="190"/>
      <c r="K48" s="190"/>
      <c r="L48" s="190"/>
      <c r="M48" s="190"/>
      <c r="N48" s="190"/>
      <c r="O48" s="190"/>
      <c r="P48" s="190"/>
      <c r="Q48" s="190"/>
      <c r="R48" s="190"/>
      <c r="S48" s="190"/>
      <c r="T48" s="190"/>
      <c r="U48" s="190"/>
      <c r="V48" s="190"/>
      <c r="W48" s="190"/>
      <c r="X48" s="190"/>
    </row>
    <row r="49" spans="1:24">
      <c r="A49" s="171"/>
      <c r="B49" s="171"/>
      <c r="C49" s="191"/>
      <c r="D49" s="191"/>
      <c r="E49" s="191"/>
      <c r="F49" s="191"/>
      <c r="G49" s="191"/>
      <c r="H49" s="191"/>
      <c r="I49" s="1296"/>
      <c r="J49" s="156"/>
      <c r="K49" s="156"/>
      <c r="L49" s="156"/>
      <c r="M49" s="156"/>
      <c r="N49" s="156"/>
      <c r="O49" s="156"/>
      <c r="P49" s="156"/>
      <c r="Q49" s="156"/>
      <c r="R49" s="156"/>
      <c r="S49" s="156"/>
      <c r="T49" s="156"/>
      <c r="U49" s="156"/>
      <c r="V49" s="156"/>
      <c r="W49" s="156"/>
      <c r="X49" s="156"/>
    </row>
    <row r="50" spans="1:24">
      <c r="A50" s="171"/>
      <c r="B50" s="171"/>
      <c r="C50" s="173"/>
      <c r="D50" s="173"/>
      <c r="E50" s="175"/>
      <c r="F50" s="175"/>
      <c r="G50" s="175"/>
      <c r="H50" s="175"/>
      <c r="I50" s="1295"/>
      <c r="J50" s="175"/>
      <c r="K50" s="175"/>
      <c r="L50" s="175"/>
      <c r="M50" s="175"/>
      <c r="N50" s="175"/>
      <c r="O50" s="174"/>
      <c r="P50" s="174"/>
      <c r="Q50" s="174"/>
      <c r="R50" s="174"/>
      <c r="S50" s="175"/>
      <c r="T50" s="174"/>
      <c r="U50" s="174"/>
      <c r="V50" s="174"/>
      <c r="W50" s="174"/>
      <c r="X50" s="175"/>
    </row>
    <row r="51" spans="1:24">
      <c r="A51" s="171"/>
      <c r="B51" s="171"/>
      <c r="C51" s="165"/>
      <c r="D51" s="165"/>
      <c r="E51" s="177"/>
      <c r="F51" s="177"/>
      <c r="G51" s="177"/>
      <c r="H51" s="177"/>
      <c r="I51" s="736"/>
      <c r="J51" s="192"/>
      <c r="K51" s="192"/>
      <c r="L51" s="192"/>
      <c r="M51" s="192"/>
      <c r="N51" s="192"/>
      <c r="O51" s="176"/>
      <c r="P51" s="176"/>
      <c r="Q51" s="176"/>
      <c r="R51" s="176"/>
      <c r="S51" s="177"/>
      <c r="T51" s="176"/>
      <c r="U51" s="176"/>
      <c r="V51" s="176"/>
      <c r="W51" s="176"/>
      <c r="X51" s="177"/>
    </row>
    <row r="52" spans="1:24">
      <c r="A52" s="171"/>
      <c r="B52" s="171"/>
      <c r="C52" s="165"/>
      <c r="D52" s="165"/>
      <c r="E52" s="177"/>
      <c r="F52" s="177"/>
      <c r="G52" s="177"/>
      <c r="H52" s="177"/>
      <c r="I52" s="736"/>
      <c r="J52" s="192"/>
      <c r="K52" s="192"/>
      <c r="L52" s="192"/>
      <c r="M52" s="192"/>
      <c r="N52" s="192"/>
      <c r="O52" s="176"/>
      <c r="P52" s="176"/>
      <c r="Q52" s="176"/>
      <c r="R52" s="176"/>
      <c r="S52" s="177"/>
      <c r="T52" s="176"/>
      <c r="U52" s="176"/>
      <c r="V52" s="176"/>
      <c r="W52" s="176"/>
      <c r="X52" s="177"/>
    </row>
    <row r="53" spans="1:24">
      <c r="A53" s="171"/>
      <c r="B53" s="171"/>
      <c r="C53" s="165"/>
      <c r="D53" s="165"/>
      <c r="E53" s="177"/>
      <c r="F53" s="177"/>
      <c r="G53" s="177"/>
      <c r="H53" s="177"/>
      <c r="I53" s="736"/>
      <c r="J53" s="192"/>
      <c r="K53" s="192"/>
      <c r="L53" s="192"/>
      <c r="M53" s="192"/>
      <c r="N53" s="192"/>
      <c r="O53" s="176"/>
      <c r="P53" s="176"/>
      <c r="Q53" s="176"/>
      <c r="R53" s="176"/>
      <c r="S53" s="177"/>
      <c r="T53" s="176"/>
      <c r="U53" s="176"/>
      <c r="V53" s="176"/>
      <c r="W53" s="176"/>
      <c r="X53" s="177"/>
    </row>
    <row r="54" spans="1:24">
      <c r="A54" s="171"/>
      <c r="B54" s="171"/>
      <c r="C54" s="165"/>
      <c r="D54" s="165"/>
      <c r="E54" s="177"/>
      <c r="F54" s="177"/>
      <c r="G54" s="177"/>
      <c r="H54" s="177"/>
      <c r="I54" s="736"/>
      <c r="J54" s="192"/>
      <c r="K54" s="192"/>
      <c r="L54" s="192"/>
      <c r="M54" s="192"/>
      <c r="N54" s="192"/>
      <c r="O54" s="176"/>
      <c r="P54" s="176"/>
      <c r="Q54" s="176"/>
      <c r="R54" s="176"/>
      <c r="S54" s="177"/>
      <c r="T54" s="176"/>
      <c r="U54" s="176"/>
      <c r="V54" s="176"/>
      <c r="W54" s="176"/>
      <c r="X54" s="177"/>
    </row>
    <row r="55" spans="1:24">
      <c r="A55" s="171"/>
      <c r="B55" s="171"/>
      <c r="C55" s="165"/>
      <c r="D55" s="165"/>
      <c r="E55" s="177"/>
      <c r="F55" s="177"/>
      <c r="G55" s="177"/>
      <c r="H55" s="177"/>
      <c r="I55" s="736"/>
      <c r="J55" s="192"/>
      <c r="K55" s="192"/>
      <c r="L55" s="192"/>
      <c r="M55" s="192"/>
      <c r="N55" s="192"/>
      <c r="O55" s="176"/>
      <c r="P55" s="176"/>
      <c r="Q55" s="176"/>
      <c r="R55" s="176"/>
      <c r="S55" s="177"/>
      <c r="T55" s="176"/>
      <c r="U55" s="176"/>
      <c r="V55" s="176"/>
      <c r="W55" s="176"/>
      <c r="X55" s="177"/>
    </row>
    <row r="56" spans="1:24">
      <c r="A56" s="171"/>
      <c r="B56" s="171"/>
      <c r="C56" s="178"/>
      <c r="D56" s="178"/>
      <c r="E56" s="180"/>
      <c r="F56" s="180"/>
      <c r="G56" s="180"/>
      <c r="H56" s="180"/>
      <c r="I56" s="1294"/>
      <c r="J56" s="193"/>
      <c r="K56" s="193"/>
      <c r="L56" s="193"/>
      <c r="M56" s="193"/>
      <c r="N56" s="193"/>
      <c r="O56" s="179"/>
      <c r="P56" s="179"/>
      <c r="Q56" s="179"/>
      <c r="R56" s="179"/>
      <c r="S56" s="180"/>
      <c r="T56" s="179"/>
      <c r="U56" s="179"/>
      <c r="V56" s="179"/>
      <c r="W56" s="179"/>
      <c r="X56" s="180"/>
    </row>
    <row r="57" spans="1:24">
      <c r="A57" s="171"/>
      <c r="B57" s="171"/>
      <c r="C57" s="165"/>
      <c r="D57" s="165"/>
      <c r="E57" s="177"/>
      <c r="F57" s="177"/>
      <c r="G57" s="177"/>
      <c r="H57" s="177"/>
      <c r="I57" s="736"/>
      <c r="J57" s="192"/>
      <c r="K57" s="192"/>
      <c r="L57" s="192"/>
      <c r="M57" s="192"/>
      <c r="N57" s="176"/>
      <c r="O57" s="176"/>
      <c r="P57" s="176"/>
      <c r="Q57" s="176"/>
      <c r="R57" s="176"/>
      <c r="S57" s="177"/>
      <c r="T57" s="176"/>
      <c r="U57" s="176"/>
      <c r="V57" s="176"/>
      <c r="W57" s="176"/>
      <c r="X57" s="177"/>
    </row>
    <row r="58" spans="1:24">
      <c r="A58" s="171"/>
      <c r="B58" s="171"/>
      <c r="C58" s="165"/>
      <c r="D58" s="165"/>
      <c r="E58" s="177"/>
      <c r="F58" s="177"/>
      <c r="G58" s="177"/>
      <c r="H58" s="177"/>
      <c r="I58" s="736"/>
      <c r="J58" s="192"/>
      <c r="K58" s="192"/>
      <c r="L58" s="192"/>
      <c r="M58" s="192"/>
      <c r="N58" s="176"/>
      <c r="O58" s="176"/>
      <c r="P58" s="176"/>
      <c r="Q58" s="176"/>
      <c r="R58" s="176"/>
      <c r="S58" s="177"/>
      <c r="T58" s="176"/>
      <c r="U58" s="176"/>
      <c r="V58" s="176"/>
      <c r="W58" s="176"/>
      <c r="X58" s="177"/>
    </row>
    <row r="59" spans="1:24">
      <c r="A59" s="171"/>
      <c r="B59" s="171"/>
      <c r="C59" s="165"/>
      <c r="D59" s="165"/>
      <c r="E59" s="182"/>
      <c r="F59" s="182"/>
      <c r="G59" s="182"/>
      <c r="H59" s="182"/>
      <c r="I59" s="1298"/>
      <c r="J59" s="181"/>
      <c r="K59" s="181"/>
      <c r="L59" s="181"/>
      <c r="M59" s="181"/>
      <c r="N59" s="181"/>
      <c r="O59" s="181"/>
      <c r="P59" s="181"/>
      <c r="Q59" s="181"/>
      <c r="R59" s="181"/>
      <c r="S59" s="182"/>
      <c r="T59" s="181"/>
      <c r="U59" s="181"/>
      <c r="V59" s="181"/>
      <c r="W59" s="181"/>
      <c r="X59" s="182"/>
    </row>
    <row r="60" spans="1:24">
      <c r="A60" s="171"/>
      <c r="B60" s="171"/>
      <c r="C60" s="178"/>
      <c r="D60" s="178"/>
      <c r="E60" s="182"/>
      <c r="F60" s="182"/>
      <c r="G60" s="182"/>
      <c r="H60" s="182"/>
      <c r="I60" s="1298"/>
      <c r="J60" s="181"/>
      <c r="K60" s="181"/>
      <c r="L60" s="181"/>
      <c r="M60" s="181"/>
      <c r="N60" s="181"/>
      <c r="O60" s="181"/>
      <c r="P60" s="181"/>
      <c r="Q60" s="181"/>
      <c r="R60" s="181"/>
      <c r="S60" s="182"/>
      <c r="T60" s="181"/>
      <c r="U60" s="181"/>
      <c r="V60" s="181"/>
      <c r="W60" s="181"/>
      <c r="X60" s="182"/>
    </row>
    <row r="61" spans="1:24">
      <c r="A61" s="171"/>
      <c r="B61" s="171"/>
      <c r="C61" s="165"/>
      <c r="D61" s="165"/>
      <c r="E61" s="182"/>
      <c r="F61" s="182"/>
      <c r="G61" s="182"/>
      <c r="H61" s="182"/>
      <c r="I61" s="1298"/>
      <c r="J61" s="176"/>
      <c r="K61" s="176"/>
      <c r="L61" s="176"/>
      <c r="M61" s="176"/>
      <c r="N61" s="176"/>
      <c r="O61" s="176"/>
      <c r="P61" s="176"/>
      <c r="Q61" s="176"/>
      <c r="R61" s="176"/>
      <c r="S61" s="182"/>
      <c r="T61" s="176"/>
      <c r="U61" s="176"/>
      <c r="V61" s="176"/>
      <c r="W61" s="176"/>
      <c r="X61" s="182"/>
    </row>
    <row r="62" spans="1:24">
      <c r="A62" s="171"/>
      <c r="B62" s="171"/>
      <c r="C62" s="165"/>
      <c r="D62" s="165"/>
      <c r="E62" s="182"/>
      <c r="F62" s="182"/>
      <c r="G62" s="182"/>
      <c r="H62" s="182"/>
      <c r="I62" s="1298"/>
      <c r="J62" s="176"/>
      <c r="K62" s="176"/>
      <c r="L62" s="176"/>
      <c r="M62" s="176"/>
      <c r="N62" s="176"/>
      <c r="O62" s="176"/>
      <c r="P62" s="176"/>
      <c r="Q62" s="176"/>
      <c r="R62" s="176"/>
      <c r="S62" s="182"/>
      <c r="T62" s="176"/>
      <c r="U62" s="176"/>
      <c r="V62" s="176"/>
      <c r="W62" s="176"/>
      <c r="X62" s="182"/>
    </row>
    <row r="63" spans="1:24">
      <c r="A63" s="171"/>
      <c r="B63" s="171"/>
      <c r="C63" s="165"/>
      <c r="D63" s="165"/>
      <c r="E63" s="182"/>
      <c r="F63" s="182"/>
      <c r="G63" s="182"/>
      <c r="H63" s="182"/>
      <c r="I63" s="1298"/>
      <c r="J63" s="176"/>
      <c r="K63" s="176"/>
      <c r="L63" s="176"/>
      <c r="M63" s="176"/>
      <c r="N63" s="176"/>
      <c r="O63" s="176"/>
      <c r="P63" s="176"/>
      <c r="Q63" s="176"/>
      <c r="R63" s="176"/>
      <c r="S63" s="182"/>
      <c r="T63" s="176"/>
      <c r="U63" s="176"/>
      <c r="V63" s="176"/>
      <c r="W63" s="176"/>
      <c r="X63" s="182"/>
    </row>
    <row r="64" spans="1:24">
      <c r="A64" s="171"/>
      <c r="B64" s="171"/>
      <c r="C64" s="165"/>
      <c r="D64" s="165"/>
      <c r="E64" s="182"/>
      <c r="F64" s="182"/>
      <c r="G64" s="182"/>
      <c r="H64" s="182"/>
      <c r="I64" s="1298"/>
      <c r="J64" s="176"/>
      <c r="K64" s="176"/>
      <c r="L64" s="176"/>
      <c r="M64" s="176"/>
      <c r="N64" s="176"/>
      <c r="O64" s="176"/>
      <c r="P64" s="176"/>
      <c r="Q64" s="176"/>
      <c r="R64" s="176"/>
      <c r="S64" s="182"/>
      <c r="T64" s="176"/>
      <c r="U64" s="176"/>
      <c r="V64" s="176"/>
      <c r="W64" s="176"/>
      <c r="X64" s="182"/>
    </row>
    <row r="65" spans="1:24">
      <c r="A65" s="27"/>
      <c r="B65" s="27"/>
      <c r="C65" s="165"/>
      <c r="D65" s="165"/>
      <c r="E65" s="182"/>
      <c r="F65" s="182"/>
      <c r="G65" s="182"/>
      <c r="H65" s="182"/>
      <c r="I65" s="1298"/>
      <c r="J65" s="176"/>
      <c r="K65" s="176"/>
      <c r="L65" s="176"/>
      <c r="M65" s="176"/>
      <c r="N65" s="176"/>
      <c r="O65" s="176"/>
      <c r="P65" s="176"/>
      <c r="Q65" s="176"/>
      <c r="R65" s="176"/>
      <c r="S65" s="182"/>
      <c r="T65" s="176"/>
      <c r="U65" s="176"/>
      <c r="V65" s="176"/>
      <c r="W65" s="176"/>
      <c r="X65" s="182"/>
    </row>
    <row r="66" spans="1:24">
      <c r="A66" s="171"/>
      <c r="B66" s="171"/>
      <c r="C66" s="183"/>
      <c r="D66" s="183"/>
      <c r="E66" s="184"/>
      <c r="F66" s="184"/>
      <c r="G66" s="184"/>
      <c r="H66" s="184"/>
      <c r="I66" s="1293"/>
      <c r="J66" s="183"/>
      <c r="K66" s="183"/>
      <c r="L66" s="183"/>
      <c r="M66" s="183"/>
      <c r="N66" s="183"/>
      <c r="O66" s="183"/>
      <c r="P66" s="183"/>
      <c r="Q66" s="183"/>
      <c r="R66" s="183"/>
      <c r="S66" s="184"/>
      <c r="T66" s="183"/>
      <c r="U66" s="183"/>
      <c r="V66" s="183"/>
      <c r="W66" s="183"/>
      <c r="X66" s="184"/>
    </row>
    <row r="67" spans="1:24">
      <c r="A67" s="171"/>
      <c r="B67" s="171"/>
      <c r="C67" s="189"/>
      <c r="D67" s="189"/>
      <c r="E67" s="194"/>
      <c r="F67" s="194"/>
      <c r="G67" s="194"/>
      <c r="H67" s="194"/>
      <c r="I67" s="1292"/>
      <c r="J67" s="194"/>
      <c r="K67" s="194"/>
      <c r="L67" s="194"/>
      <c r="M67" s="194"/>
      <c r="N67" s="194"/>
      <c r="O67" s="194"/>
      <c r="P67" s="194"/>
      <c r="Q67" s="194"/>
      <c r="R67" s="194"/>
      <c r="S67" s="194"/>
      <c r="T67" s="194"/>
      <c r="U67" s="194"/>
      <c r="V67" s="194"/>
      <c r="W67" s="194"/>
      <c r="X67" s="194"/>
    </row>
    <row r="68" spans="1:24">
      <c r="A68" s="171"/>
      <c r="B68" s="171"/>
      <c r="C68" s="191"/>
      <c r="D68" s="191"/>
      <c r="E68" s="191"/>
      <c r="F68" s="191"/>
      <c r="G68" s="191"/>
      <c r="H68" s="191"/>
      <c r="I68" s="1296"/>
      <c r="J68" s="156"/>
      <c r="K68" s="156"/>
      <c r="L68" s="156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6"/>
      <c r="X68" s="156"/>
    </row>
    <row r="69" spans="1:24">
      <c r="A69" s="171"/>
      <c r="B69" s="171"/>
      <c r="C69" s="173"/>
      <c r="D69" s="173"/>
      <c r="E69" s="175"/>
      <c r="F69" s="175"/>
      <c r="G69" s="175"/>
      <c r="H69" s="175"/>
      <c r="I69" s="1295"/>
      <c r="J69" s="175"/>
      <c r="K69" s="175"/>
      <c r="L69" s="175"/>
      <c r="M69" s="175"/>
      <c r="N69" s="175"/>
      <c r="O69" s="174"/>
      <c r="P69" s="174"/>
      <c r="Q69" s="174"/>
      <c r="R69" s="174"/>
      <c r="S69" s="175"/>
      <c r="T69" s="174"/>
      <c r="U69" s="174"/>
      <c r="V69" s="174"/>
      <c r="W69" s="174"/>
      <c r="X69" s="175"/>
    </row>
    <row r="70" spans="1:24">
      <c r="A70" s="171"/>
      <c r="B70" s="171"/>
      <c r="C70" s="165"/>
      <c r="D70" s="165"/>
      <c r="E70" s="177"/>
      <c r="F70" s="177"/>
      <c r="G70" s="177"/>
      <c r="H70" s="177"/>
      <c r="I70" s="736"/>
      <c r="J70" s="176"/>
      <c r="K70" s="176"/>
      <c r="L70" s="176"/>
      <c r="M70" s="176"/>
      <c r="N70" s="176"/>
      <c r="O70" s="176"/>
      <c r="P70" s="176"/>
      <c r="Q70" s="176"/>
      <c r="R70" s="176"/>
      <c r="S70" s="177"/>
      <c r="T70" s="176"/>
      <c r="U70" s="176"/>
      <c r="V70" s="176"/>
      <c r="W70" s="176"/>
      <c r="X70" s="177"/>
    </row>
    <row r="71" spans="1:24">
      <c r="A71" s="171"/>
      <c r="B71" s="171"/>
      <c r="C71" s="165"/>
      <c r="D71" s="165"/>
      <c r="E71" s="177"/>
      <c r="F71" s="177"/>
      <c r="G71" s="177"/>
      <c r="H71" s="177"/>
      <c r="I71" s="736"/>
      <c r="J71" s="176"/>
      <c r="K71" s="176"/>
      <c r="L71" s="176"/>
      <c r="M71" s="176"/>
      <c r="N71" s="176"/>
      <c r="O71" s="176"/>
      <c r="P71" s="176"/>
      <c r="Q71" s="176"/>
      <c r="R71" s="176"/>
      <c r="S71" s="177"/>
      <c r="T71" s="176"/>
      <c r="U71" s="176"/>
      <c r="V71" s="176"/>
      <c r="W71" s="176"/>
      <c r="X71" s="177"/>
    </row>
    <row r="72" spans="1:24">
      <c r="A72" s="171"/>
      <c r="B72" s="171"/>
      <c r="C72" s="165"/>
      <c r="D72" s="165"/>
      <c r="E72" s="177"/>
      <c r="F72" s="177"/>
      <c r="G72" s="177"/>
      <c r="H72" s="177"/>
      <c r="I72" s="736"/>
      <c r="J72" s="176"/>
      <c r="K72" s="176"/>
      <c r="L72" s="176"/>
      <c r="M72" s="176"/>
      <c r="N72" s="176"/>
      <c r="O72" s="176"/>
      <c r="P72" s="176"/>
      <c r="Q72" s="176"/>
      <c r="R72" s="176"/>
      <c r="S72" s="177"/>
      <c r="T72" s="176"/>
      <c r="U72" s="176"/>
      <c r="V72" s="176"/>
      <c r="W72" s="176"/>
      <c r="X72" s="177"/>
    </row>
    <row r="73" spans="1:24">
      <c r="A73" s="171"/>
      <c r="B73" s="171"/>
      <c r="C73" s="165"/>
      <c r="D73" s="165"/>
      <c r="E73" s="177"/>
      <c r="F73" s="177"/>
      <c r="G73" s="177"/>
      <c r="H73" s="177"/>
      <c r="I73" s="736"/>
      <c r="J73" s="176"/>
      <c r="K73" s="176"/>
      <c r="L73" s="176"/>
      <c r="M73" s="176"/>
      <c r="N73" s="176"/>
      <c r="O73" s="176"/>
      <c r="P73" s="176"/>
      <c r="Q73" s="176"/>
      <c r="R73" s="176"/>
      <c r="S73" s="177"/>
      <c r="T73" s="176"/>
      <c r="U73" s="176"/>
      <c r="V73" s="176"/>
      <c r="W73" s="176"/>
      <c r="X73" s="177"/>
    </row>
    <row r="74" spans="1:24">
      <c r="A74" s="171"/>
      <c r="B74" s="171"/>
      <c r="C74" s="165"/>
      <c r="D74" s="165"/>
      <c r="E74" s="177"/>
      <c r="F74" s="177"/>
      <c r="G74" s="177"/>
      <c r="H74" s="177"/>
      <c r="I74" s="736"/>
      <c r="J74" s="176"/>
      <c r="K74" s="176"/>
      <c r="L74" s="176"/>
      <c r="M74" s="176"/>
      <c r="N74" s="176"/>
      <c r="O74" s="176"/>
      <c r="P74" s="176"/>
      <c r="Q74" s="176"/>
      <c r="R74" s="176"/>
      <c r="S74" s="177"/>
      <c r="T74" s="176"/>
      <c r="U74" s="176"/>
      <c r="V74" s="176"/>
      <c r="W74" s="176"/>
      <c r="X74" s="177"/>
    </row>
    <row r="75" spans="1:24">
      <c r="A75" s="171"/>
      <c r="B75" s="171"/>
      <c r="C75" s="178"/>
      <c r="D75" s="178"/>
      <c r="E75" s="180"/>
      <c r="F75" s="180"/>
      <c r="G75" s="180"/>
      <c r="H75" s="180"/>
      <c r="I75" s="1294"/>
      <c r="J75" s="180"/>
      <c r="K75" s="180"/>
      <c r="L75" s="180"/>
      <c r="M75" s="180"/>
      <c r="N75" s="180"/>
      <c r="O75" s="179"/>
      <c r="P75" s="179"/>
      <c r="Q75" s="179"/>
      <c r="R75" s="179"/>
      <c r="S75" s="180"/>
      <c r="T75" s="179"/>
      <c r="U75" s="179"/>
      <c r="V75" s="179"/>
      <c r="W75" s="179"/>
      <c r="X75" s="180"/>
    </row>
    <row r="76" spans="1:24">
      <c r="A76" s="171"/>
      <c r="B76" s="171"/>
      <c r="C76" s="165"/>
      <c r="D76" s="165"/>
      <c r="E76" s="177"/>
      <c r="F76" s="177"/>
      <c r="G76" s="177"/>
      <c r="H76" s="177"/>
      <c r="I76" s="736"/>
      <c r="J76" s="177"/>
      <c r="K76" s="177"/>
      <c r="L76" s="177"/>
      <c r="M76" s="177"/>
      <c r="N76" s="176"/>
      <c r="O76" s="176"/>
      <c r="P76" s="176"/>
      <c r="Q76" s="176"/>
      <c r="R76" s="176"/>
      <c r="S76" s="177"/>
      <c r="T76" s="176"/>
      <c r="U76" s="176"/>
      <c r="V76" s="176"/>
      <c r="W76" s="176"/>
      <c r="X76" s="177"/>
    </row>
    <row r="77" spans="1:24">
      <c r="A77" s="171"/>
      <c r="B77" s="171"/>
      <c r="C77" s="165"/>
      <c r="D77" s="165"/>
      <c r="E77" s="177"/>
      <c r="F77" s="177"/>
      <c r="G77" s="177"/>
      <c r="H77" s="177"/>
      <c r="I77" s="736"/>
      <c r="J77" s="177"/>
      <c r="K77" s="177"/>
      <c r="L77" s="177"/>
      <c r="M77" s="177"/>
      <c r="N77" s="176"/>
      <c r="O77" s="176"/>
      <c r="P77" s="176"/>
      <c r="Q77" s="176"/>
      <c r="R77" s="176"/>
      <c r="S77" s="177"/>
      <c r="T77" s="176"/>
      <c r="U77" s="176"/>
      <c r="V77" s="176"/>
      <c r="W77" s="176"/>
      <c r="X77" s="177"/>
    </row>
    <row r="78" spans="1:24">
      <c r="A78" s="171"/>
      <c r="B78" s="171"/>
      <c r="C78" s="165"/>
      <c r="D78" s="165"/>
      <c r="E78" s="182"/>
      <c r="F78" s="182"/>
      <c r="G78" s="182"/>
      <c r="H78" s="182"/>
      <c r="I78" s="1298"/>
      <c r="J78" s="181"/>
      <c r="K78" s="181"/>
      <c r="L78" s="181"/>
      <c r="M78" s="181"/>
      <c r="N78" s="181"/>
      <c r="O78" s="181"/>
      <c r="P78" s="181"/>
      <c r="Q78" s="181"/>
      <c r="R78" s="181"/>
      <c r="S78" s="182"/>
      <c r="T78" s="181"/>
      <c r="U78" s="181"/>
      <c r="V78" s="181"/>
      <c r="W78" s="181"/>
      <c r="X78" s="182"/>
    </row>
    <row r="79" spans="1:24">
      <c r="A79" s="171"/>
      <c r="B79" s="171"/>
      <c r="C79" s="178"/>
      <c r="D79" s="178"/>
      <c r="E79" s="182"/>
      <c r="F79" s="182"/>
      <c r="G79" s="182"/>
      <c r="H79" s="182"/>
      <c r="I79" s="1298"/>
      <c r="J79" s="181"/>
      <c r="K79" s="181"/>
      <c r="L79" s="181"/>
      <c r="M79" s="181"/>
      <c r="N79" s="181"/>
      <c r="O79" s="181"/>
      <c r="P79" s="181"/>
      <c r="Q79" s="181"/>
      <c r="R79" s="181"/>
      <c r="S79" s="182"/>
      <c r="T79" s="181"/>
      <c r="U79" s="181"/>
      <c r="V79" s="181"/>
      <c r="W79" s="181"/>
      <c r="X79" s="182"/>
    </row>
    <row r="80" spans="1:24">
      <c r="A80" s="171"/>
      <c r="B80" s="171"/>
      <c r="C80" s="165"/>
      <c r="D80" s="165"/>
      <c r="E80" s="182"/>
      <c r="F80" s="182"/>
      <c r="G80" s="182"/>
      <c r="H80" s="182"/>
      <c r="I80" s="1298"/>
      <c r="J80" s="176"/>
      <c r="K80" s="176"/>
      <c r="L80" s="176"/>
      <c r="M80" s="176"/>
      <c r="N80" s="176"/>
      <c r="O80" s="176"/>
      <c r="P80" s="176"/>
      <c r="Q80" s="176"/>
      <c r="R80" s="176"/>
      <c r="S80" s="182"/>
      <c r="T80" s="176"/>
      <c r="U80" s="176"/>
      <c r="V80" s="176"/>
      <c r="W80" s="176"/>
      <c r="X80" s="182"/>
    </row>
    <row r="81" spans="1:24">
      <c r="A81" s="171"/>
      <c r="B81" s="171"/>
      <c r="C81" s="165"/>
      <c r="D81" s="165"/>
      <c r="E81" s="182"/>
      <c r="F81" s="182"/>
      <c r="G81" s="182"/>
      <c r="H81" s="182"/>
      <c r="I81" s="1298"/>
      <c r="J81" s="176"/>
      <c r="K81" s="176"/>
      <c r="L81" s="176"/>
      <c r="M81" s="176"/>
      <c r="N81" s="176"/>
      <c r="O81" s="176"/>
      <c r="P81" s="176"/>
      <c r="Q81" s="176"/>
      <c r="R81" s="176"/>
      <c r="S81" s="182"/>
      <c r="T81" s="176"/>
      <c r="U81" s="176"/>
      <c r="V81" s="176"/>
      <c r="W81" s="176"/>
      <c r="X81" s="182"/>
    </row>
    <row r="82" spans="1:24">
      <c r="A82" s="171"/>
      <c r="B82" s="171"/>
      <c r="C82" s="165"/>
      <c r="D82" s="165"/>
      <c r="E82" s="182"/>
      <c r="F82" s="182"/>
      <c r="G82" s="182"/>
      <c r="H82" s="182"/>
      <c r="I82" s="1298"/>
      <c r="J82" s="176"/>
      <c r="K82" s="176"/>
      <c r="L82" s="176"/>
      <c r="M82" s="176"/>
      <c r="N82" s="176"/>
      <c r="O82" s="176"/>
      <c r="P82" s="176"/>
      <c r="Q82" s="176"/>
      <c r="R82" s="176"/>
      <c r="S82" s="182"/>
      <c r="T82" s="176"/>
      <c r="U82" s="176"/>
      <c r="V82" s="176"/>
      <c r="W82" s="176"/>
      <c r="X82" s="182"/>
    </row>
    <row r="83" spans="1:24">
      <c r="A83" s="171"/>
      <c r="B83" s="171"/>
      <c r="C83" s="183"/>
      <c r="D83" s="183"/>
      <c r="E83" s="184"/>
      <c r="F83" s="184"/>
      <c r="G83" s="184"/>
      <c r="H83" s="184"/>
      <c r="I83" s="1293"/>
      <c r="J83" s="183"/>
      <c r="K83" s="183"/>
      <c r="L83" s="183"/>
      <c r="M83" s="183"/>
      <c r="N83" s="183"/>
      <c r="O83" s="183"/>
      <c r="P83" s="183"/>
      <c r="Q83" s="183"/>
      <c r="R83" s="183"/>
      <c r="S83" s="184"/>
      <c r="T83" s="183"/>
      <c r="U83" s="183"/>
      <c r="V83" s="183"/>
      <c r="W83" s="183"/>
      <c r="X83" s="184"/>
    </row>
    <row r="84" spans="1:24">
      <c r="A84" s="27"/>
      <c r="B84" s="27"/>
      <c r="C84" s="185"/>
      <c r="D84" s="185"/>
      <c r="E84" s="183"/>
      <c r="F84" s="183"/>
      <c r="G84" s="183"/>
      <c r="H84" s="183"/>
      <c r="I84" s="241"/>
      <c r="J84" s="183"/>
      <c r="K84" s="183"/>
      <c r="L84" s="183"/>
      <c r="M84" s="183"/>
      <c r="N84" s="183"/>
      <c r="O84" s="183"/>
      <c r="P84" s="183"/>
      <c r="Q84" s="183"/>
      <c r="R84" s="183"/>
      <c r="S84" s="183"/>
      <c r="T84" s="183"/>
      <c r="U84" s="183"/>
      <c r="V84" s="183"/>
      <c r="W84" s="183"/>
      <c r="X84" s="183"/>
    </row>
    <row r="85" spans="1:24">
      <c r="A85" s="27"/>
      <c r="B85" s="27"/>
      <c r="C85" s="185"/>
      <c r="D85" s="185"/>
      <c r="E85" s="183"/>
      <c r="F85" s="183"/>
      <c r="G85" s="183"/>
      <c r="H85" s="183"/>
      <c r="I85" s="241"/>
      <c r="J85" s="183"/>
      <c r="K85" s="183"/>
      <c r="L85" s="183"/>
      <c r="M85" s="183"/>
      <c r="N85" s="183"/>
      <c r="O85" s="183"/>
      <c r="P85" s="183"/>
      <c r="Q85" s="183"/>
      <c r="R85" s="183"/>
      <c r="S85" s="183"/>
      <c r="T85" s="183"/>
      <c r="U85" s="183"/>
      <c r="V85" s="183"/>
      <c r="W85" s="183"/>
      <c r="X85" s="183"/>
    </row>
    <row r="86" spans="1:24">
      <c r="A86" s="27"/>
      <c r="B86" s="27"/>
      <c r="C86" s="185"/>
      <c r="D86" s="185"/>
      <c r="E86" s="27"/>
      <c r="F86" s="27"/>
      <c r="G86" s="27"/>
      <c r="H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</row>
    <row r="87" spans="1:24">
      <c r="C87" s="27"/>
      <c r="D87" s="27"/>
      <c r="E87" s="27"/>
      <c r="F87" s="27"/>
      <c r="G87" s="27"/>
      <c r="H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</row>
    <row r="88" spans="1:24">
      <c r="C88" s="27"/>
      <c r="D88" s="27"/>
      <c r="E88" s="27"/>
      <c r="F88" s="27"/>
      <c r="G88" s="27"/>
      <c r="H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</row>
  </sheetData>
  <mergeCells count="11">
    <mergeCell ref="C1:X1"/>
    <mergeCell ref="C44:X44"/>
    <mergeCell ref="C21:H21"/>
    <mergeCell ref="I21:R21"/>
    <mergeCell ref="S21:X21"/>
    <mergeCell ref="C22:H22"/>
    <mergeCell ref="E3:H5"/>
    <mergeCell ref="J5:M5"/>
    <mergeCell ref="J3:W3"/>
    <mergeCell ref="O5:R5"/>
    <mergeCell ref="T5:W5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64" orientation="landscape" useFirstPageNumber="1" r:id="rId1"/>
  <headerFooter>
    <oddHeader>&amp;R&amp;"Trebuchet MS,보통"&amp;12
www.wooribank.com</oddHeader>
    <oddFooter>&amp;R&amp;"Trebuchet MS,보통"Page 16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5"/>
  <sheetViews>
    <sheetView showGridLines="0" view="pageBreakPreview" zoomScale="90" zoomScaleNormal="90" zoomScaleSheetLayoutView="90" workbookViewId="0">
      <selection activeCell="A2" sqref="A2"/>
    </sheetView>
  </sheetViews>
  <sheetFormatPr defaultRowHeight="15"/>
  <cols>
    <col min="1" max="1" width="17.85546875" style="67" customWidth="1"/>
    <col min="2" max="2" width="1.7109375" style="67" customWidth="1"/>
    <col min="3" max="3" width="32.140625" style="67" customWidth="1"/>
    <col min="4" max="5" width="7.42578125" style="67" customWidth="1"/>
    <col min="6" max="6" width="7.42578125" style="67" hidden="1" customWidth="1"/>
    <col min="7" max="9" width="7.42578125" style="67" customWidth="1"/>
    <col min="10" max="10" width="7.42578125" style="67" hidden="1" customWidth="1"/>
    <col min="11" max="13" width="7.42578125" style="67" customWidth="1"/>
    <col min="14" max="14" width="7.42578125" style="67" hidden="1" customWidth="1"/>
    <col min="15" max="17" width="7.42578125" style="67" customWidth="1"/>
    <col min="18" max="18" width="7.42578125" style="67" hidden="1" customWidth="1"/>
    <col min="19" max="21" width="7.42578125" style="67" customWidth="1"/>
    <col min="22" max="22" width="7.42578125" style="67" hidden="1" customWidth="1"/>
    <col min="23" max="25" width="7.42578125" style="67" customWidth="1"/>
    <col min="26" max="26" width="7.42578125" style="67" hidden="1" customWidth="1"/>
    <col min="27" max="27" width="7.42578125" style="67" customWidth="1"/>
    <col min="28" max="28" width="1" style="67" customWidth="1"/>
    <col min="29" max="16384" width="9.140625" style="67"/>
  </cols>
  <sheetData>
    <row r="1" spans="1:33" ht="35.25" customHeight="1">
      <c r="A1" s="690"/>
      <c r="B1" s="149"/>
      <c r="C1" s="1564" t="s">
        <v>371</v>
      </c>
      <c r="D1" s="1564"/>
      <c r="E1" s="1564"/>
      <c r="F1" s="1564"/>
      <c r="G1" s="1564"/>
      <c r="H1" s="1564"/>
      <c r="I1" s="1564"/>
      <c r="J1" s="1564"/>
      <c r="K1" s="1564"/>
      <c r="L1" s="1564"/>
      <c r="M1" s="1564"/>
      <c r="N1" s="1564"/>
      <c r="O1" s="1564"/>
      <c r="P1" s="1564"/>
      <c r="Q1" s="1564"/>
      <c r="R1" s="1564"/>
      <c r="S1" s="1564"/>
      <c r="T1" s="1564"/>
      <c r="U1" s="1564"/>
      <c r="V1" s="1564"/>
      <c r="W1" s="1564"/>
      <c r="X1" s="1564"/>
      <c r="Y1" s="1564"/>
      <c r="Z1" s="1564"/>
      <c r="AA1" s="1564"/>
      <c r="AB1" s="1564"/>
    </row>
    <row r="2" spans="1:33" ht="9.75" customHeight="1">
      <c r="A2" s="150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</row>
    <row r="3" spans="1:33" ht="15.75">
      <c r="A3" s="150"/>
      <c r="C3" s="407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4"/>
      <c r="AB3" s="264"/>
    </row>
    <row r="4" spans="1:33" ht="15.75">
      <c r="A4" s="150"/>
      <c r="C4" s="407"/>
      <c r="D4" s="264"/>
      <c r="E4" s="264"/>
      <c r="F4" s="264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4"/>
      <c r="R4" s="264"/>
      <c r="S4" s="264"/>
      <c r="T4" s="264"/>
      <c r="U4" s="264"/>
      <c r="V4" s="264"/>
      <c r="W4" s="264"/>
      <c r="X4" s="264"/>
      <c r="Y4" s="264"/>
      <c r="Z4" s="264"/>
      <c r="AA4" s="264"/>
      <c r="AB4" s="264"/>
    </row>
    <row r="5" spans="1:33" ht="22.5" customHeight="1">
      <c r="A5" s="150"/>
      <c r="C5" s="407"/>
      <c r="D5" s="1616" t="s">
        <v>417</v>
      </c>
      <c r="E5" s="1617"/>
      <c r="F5" s="1617"/>
      <c r="G5" s="1618"/>
      <c r="H5" s="1616" t="s">
        <v>412</v>
      </c>
      <c r="I5" s="1617"/>
      <c r="J5" s="1617"/>
      <c r="K5" s="1618"/>
      <c r="L5" s="1616" t="s">
        <v>413</v>
      </c>
      <c r="M5" s="1617"/>
      <c r="N5" s="1617"/>
      <c r="O5" s="1618"/>
      <c r="P5" s="1616" t="s">
        <v>414</v>
      </c>
      <c r="Q5" s="1617"/>
      <c r="R5" s="1617"/>
      <c r="S5" s="1618"/>
      <c r="T5" s="1616" t="s">
        <v>410</v>
      </c>
      <c r="U5" s="1617"/>
      <c r="V5" s="1617"/>
      <c r="W5" s="1617"/>
      <c r="X5" s="1616" t="s">
        <v>411</v>
      </c>
      <c r="Y5" s="1617"/>
      <c r="Z5" s="1617"/>
      <c r="AA5" s="1617"/>
      <c r="AB5" s="289"/>
    </row>
    <row r="6" spans="1:33" ht="23.25" customHeight="1" thickBot="1">
      <c r="A6" s="155"/>
      <c r="B6" s="93"/>
      <c r="C6" s="460" t="s">
        <v>131</v>
      </c>
      <c r="D6" s="630" t="s">
        <v>163</v>
      </c>
      <c r="E6" s="631" t="s">
        <v>164</v>
      </c>
      <c r="F6" s="632" t="s">
        <v>5</v>
      </c>
      <c r="G6" s="631" t="s">
        <v>165</v>
      </c>
      <c r="H6" s="630" t="s">
        <v>163</v>
      </c>
      <c r="I6" s="631" t="s">
        <v>164</v>
      </c>
      <c r="J6" s="632" t="s">
        <v>5</v>
      </c>
      <c r="K6" s="631" t="s">
        <v>165</v>
      </c>
      <c r="L6" s="630" t="s">
        <v>163</v>
      </c>
      <c r="M6" s="631" t="s">
        <v>164</v>
      </c>
      <c r="N6" s="632" t="s">
        <v>5</v>
      </c>
      <c r="O6" s="631" t="s">
        <v>165</v>
      </c>
      <c r="P6" s="630" t="s">
        <v>163</v>
      </c>
      <c r="Q6" s="631" t="s">
        <v>164</v>
      </c>
      <c r="R6" s="632" t="s">
        <v>5</v>
      </c>
      <c r="S6" s="631" t="s">
        <v>165</v>
      </c>
      <c r="T6" s="630" t="s">
        <v>163</v>
      </c>
      <c r="U6" s="631" t="s">
        <v>164</v>
      </c>
      <c r="V6" s="632" t="s">
        <v>5</v>
      </c>
      <c r="W6" s="631" t="s">
        <v>165</v>
      </c>
      <c r="X6" s="630" t="s">
        <v>163</v>
      </c>
      <c r="Y6" s="631" t="s">
        <v>164</v>
      </c>
      <c r="Z6" s="632" t="s">
        <v>5</v>
      </c>
      <c r="AA6" s="631" t="s">
        <v>165</v>
      </c>
      <c r="AB6" s="632"/>
    </row>
    <row r="7" spans="1:33" ht="20.25" customHeight="1">
      <c r="A7" s="155"/>
      <c r="B7" s="93"/>
      <c r="C7" s="627" t="s">
        <v>142</v>
      </c>
      <c r="D7" s="883">
        <v>162.34100000000001</v>
      </c>
      <c r="E7" s="884">
        <f>D7/D28</f>
        <v>1.8964648484508574E-3</v>
      </c>
      <c r="F7" s="885">
        <v>1.0860000000000001</v>
      </c>
      <c r="G7" s="886">
        <f t="shared" ref="G7:G25" si="0">+F7/D7</f>
        <v>6.6896224613621942E-3</v>
      </c>
      <c r="H7" s="883">
        <v>141.374</v>
      </c>
      <c r="I7" s="884">
        <f>H7/H28</f>
        <v>1.6488481130227765E-3</v>
      </c>
      <c r="J7" s="885">
        <v>1.1060000000000001</v>
      </c>
      <c r="K7" s="886">
        <f t="shared" ref="K7:K24" si="1">+J7/H7</f>
        <v>7.8232206770693351E-3</v>
      </c>
      <c r="L7" s="883">
        <v>142.649</v>
      </c>
      <c r="M7" s="884">
        <f>L7/L28</f>
        <v>1.6236693657404456E-3</v>
      </c>
      <c r="N7" s="885">
        <v>0.92500000000000004</v>
      </c>
      <c r="O7" s="886">
        <f t="shared" ref="O7:O24" si="2">+N7/L7</f>
        <v>6.4844478405036137E-3</v>
      </c>
      <c r="P7" s="1411">
        <v>139.08799999999999</v>
      </c>
      <c r="Q7" s="664">
        <f>P7/P28</f>
        <v>1.5623121076383125E-3</v>
      </c>
      <c r="R7" s="1412">
        <v>1.105</v>
      </c>
      <c r="S7" s="290">
        <f t="shared" ref="S7:S25" si="3">+R7/P7</f>
        <v>7.9446106062349021E-3</v>
      </c>
      <c r="T7" s="1411">
        <v>141.08699999999999</v>
      </c>
      <c r="U7" s="664">
        <f>T7/T28</f>
        <v>1.5459800718862569E-3</v>
      </c>
      <c r="V7" s="1412">
        <v>0.86</v>
      </c>
      <c r="W7" s="290">
        <f t="shared" ref="W7:W25" si="4">+V7/T7</f>
        <v>6.0955297086195048E-3</v>
      </c>
      <c r="X7" s="1409">
        <v>140.13</v>
      </c>
      <c r="Y7" s="816">
        <f>X7/X28</f>
        <v>1.519525627803296E-3</v>
      </c>
      <c r="Z7" s="820">
        <v>0.41</v>
      </c>
      <c r="AA7" s="823">
        <f t="shared" ref="AA7:AA24" si="5">+Z7/X7</f>
        <v>2.925854563619496E-3</v>
      </c>
      <c r="AB7" s="290" t="e">
        <f>+#REF!/#REF!</f>
        <v>#REF!</v>
      </c>
      <c r="AD7" s="177"/>
      <c r="AE7" s="177"/>
      <c r="AF7" s="177"/>
      <c r="AG7" s="177"/>
    </row>
    <row r="8" spans="1:33" ht="20.25" customHeight="1">
      <c r="A8" s="155"/>
      <c r="B8" s="93"/>
      <c r="C8" s="627" t="s">
        <v>143</v>
      </c>
      <c r="D8" s="1413">
        <v>103.07899999999999</v>
      </c>
      <c r="E8" s="1414">
        <f>D8/D28</f>
        <v>1.2041671550222428E-3</v>
      </c>
      <c r="F8" s="1415">
        <v>2.7850000000000001</v>
      </c>
      <c r="G8" s="1416">
        <f t="shared" si="0"/>
        <v>2.7018112321617403E-2</v>
      </c>
      <c r="H8" s="1413">
        <v>100.786</v>
      </c>
      <c r="I8" s="1414">
        <f>H8/H28</f>
        <v>1.1754693643747335E-3</v>
      </c>
      <c r="J8" s="1415">
        <v>0.34</v>
      </c>
      <c r="K8" s="1416">
        <f t="shared" si="1"/>
        <v>3.3734844125176116E-3</v>
      </c>
      <c r="L8" s="1413">
        <v>95.573999999999998</v>
      </c>
      <c r="M8" s="1414">
        <f>L8/L28</f>
        <v>1.0878490277623912E-3</v>
      </c>
      <c r="N8" s="1415">
        <v>0.28000000000000003</v>
      </c>
      <c r="O8" s="1416">
        <f t="shared" si="2"/>
        <v>2.9296670642643399E-3</v>
      </c>
      <c r="P8" s="1417">
        <v>89.122</v>
      </c>
      <c r="Q8" s="1418">
        <f>P8/P28</f>
        <v>1.001066804159537E-3</v>
      </c>
      <c r="R8" s="1419">
        <v>0.308</v>
      </c>
      <c r="S8" s="1420">
        <f t="shared" si="3"/>
        <v>3.455936805726981E-3</v>
      </c>
      <c r="T8" s="1417">
        <v>67.486000000000004</v>
      </c>
      <c r="U8" s="1418">
        <f>T8/T28</f>
        <v>7.3948706210576415E-4</v>
      </c>
      <c r="V8" s="1419">
        <v>0.30599999999999999</v>
      </c>
      <c r="W8" s="1420">
        <f t="shared" si="4"/>
        <v>4.5342737753015436E-3</v>
      </c>
      <c r="X8" s="1410">
        <v>95.28</v>
      </c>
      <c r="Y8" s="817">
        <f>X8/X28</f>
        <v>1.0331863399493189E-3</v>
      </c>
      <c r="Z8" s="821">
        <v>0.11</v>
      </c>
      <c r="AA8" s="824">
        <f t="shared" si="5"/>
        <v>1.1544920235096558E-3</v>
      </c>
      <c r="AB8" s="291" t="e">
        <f>+#REF!/#REF!</f>
        <v>#REF!</v>
      </c>
      <c r="AD8" s="177"/>
      <c r="AE8" s="177"/>
      <c r="AF8" s="177"/>
      <c r="AG8" s="177"/>
    </row>
    <row r="9" spans="1:33" ht="20.25" customHeight="1">
      <c r="A9" s="155"/>
      <c r="B9" s="93"/>
      <c r="C9" s="627" t="s">
        <v>144</v>
      </c>
      <c r="D9" s="1413">
        <v>26194.664000000001</v>
      </c>
      <c r="E9" s="1414">
        <f>D9/D28</f>
        <v>0.30600562700107259</v>
      </c>
      <c r="F9" s="1415">
        <v>313.67500000000001</v>
      </c>
      <c r="G9" s="1416">
        <f t="shared" si="0"/>
        <v>1.1974767074698878E-2</v>
      </c>
      <c r="H9" s="1413">
        <v>25642.317967785999</v>
      </c>
      <c r="I9" s="1414">
        <f>H9/H28</f>
        <v>0.29906692598861168</v>
      </c>
      <c r="J9" s="1415">
        <v>330.99700000000001</v>
      </c>
      <c r="K9" s="1416">
        <f t="shared" si="1"/>
        <v>1.2908232415487001E-2</v>
      </c>
      <c r="L9" s="1413">
        <v>25773.787</v>
      </c>
      <c r="M9" s="1414">
        <f>L9/L28</f>
        <v>0.29336419036249356</v>
      </c>
      <c r="N9" s="1415">
        <v>250.95</v>
      </c>
      <c r="O9" s="1416">
        <f t="shared" si="2"/>
        <v>9.7366366843956616E-3</v>
      </c>
      <c r="P9" s="1417">
        <v>25670.216690449997</v>
      </c>
      <c r="Q9" s="1418">
        <f>P9/P28</f>
        <v>0.28834184358959164</v>
      </c>
      <c r="R9" s="1419">
        <v>221.607</v>
      </c>
      <c r="S9" s="1420">
        <f t="shared" si="3"/>
        <v>8.6328449296824081E-3</v>
      </c>
      <c r="T9" s="1417">
        <v>26549.279179102999</v>
      </c>
      <c r="U9" s="1418">
        <f>T9/T28</f>
        <v>0.29091735265359647</v>
      </c>
      <c r="V9" s="1419">
        <v>204.93299999999999</v>
      </c>
      <c r="W9" s="1420">
        <f t="shared" si="4"/>
        <v>7.718966628717485E-3</v>
      </c>
      <c r="X9" s="1410">
        <v>26388.95</v>
      </c>
      <c r="Y9" s="817">
        <f>X9/X28</f>
        <v>0.28615347046185535</v>
      </c>
      <c r="Z9" s="821">
        <v>202.72</v>
      </c>
      <c r="AA9" s="824">
        <f t="shared" si="5"/>
        <v>7.682003262729286E-3</v>
      </c>
      <c r="AB9" s="291" t="e">
        <f>+#REF!/#REF!</f>
        <v>#REF!</v>
      </c>
      <c r="AD9" s="177"/>
      <c r="AE9" s="177"/>
      <c r="AF9" s="177"/>
      <c r="AG9" s="177"/>
    </row>
    <row r="10" spans="1:33" ht="20.25" customHeight="1">
      <c r="A10" s="155"/>
      <c r="B10" s="93"/>
      <c r="C10" s="627" t="s">
        <v>145</v>
      </c>
      <c r="D10" s="1413">
        <v>1076.818</v>
      </c>
      <c r="E10" s="1414">
        <f>D10/D28</f>
        <v>1.2579369876858927E-2</v>
      </c>
      <c r="F10" s="1415">
        <v>7.6999999999999999E-2</v>
      </c>
      <c r="G10" s="1416">
        <f t="shared" si="0"/>
        <v>7.1506977037902409E-5</v>
      </c>
      <c r="H10" s="1413">
        <v>1094.506781329</v>
      </c>
      <c r="I10" s="1414">
        <f>H10/H28</f>
        <v>1.2765256985619382E-2</v>
      </c>
      <c r="J10" s="1415">
        <v>0.159</v>
      </c>
      <c r="K10" s="1416">
        <f t="shared" si="1"/>
        <v>1.4527091354055838E-4</v>
      </c>
      <c r="L10" s="1413">
        <v>1091.797</v>
      </c>
      <c r="M10" s="1414">
        <f>L10/L28</f>
        <v>1.2427127722643141E-2</v>
      </c>
      <c r="N10" s="1415">
        <v>0.159</v>
      </c>
      <c r="O10" s="1416">
        <f t="shared" si="2"/>
        <v>1.4563146812090525E-4</v>
      </c>
      <c r="P10" s="1417">
        <v>1092.8230000000001</v>
      </c>
      <c r="Q10" s="1418">
        <f>P10/P28</f>
        <v>1.2275182649873633E-2</v>
      </c>
      <c r="R10" s="1419">
        <v>0.191</v>
      </c>
      <c r="S10" s="1420">
        <f t="shared" si="3"/>
        <v>1.7477670217409407E-4</v>
      </c>
      <c r="T10" s="1417">
        <v>1053.6310000000001</v>
      </c>
      <c r="U10" s="1418">
        <f>T10/T28</f>
        <v>1.154530558535931E-2</v>
      </c>
      <c r="V10" s="1419">
        <v>0.191</v>
      </c>
      <c r="W10" s="1420">
        <f t="shared" si="4"/>
        <v>1.8127788571141128E-4</v>
      </c>
      <c r="X10" s="1410">
        <v>1186.5999999999999</v>
      </c>
      <c r="Y10" s="817">
        <f>X10/X28</f>
        <v>1.2867117033835659E-2</v>
      </c>
      <c r="Z10" s="821">
        <v>0.03</v>
      </c>
      <c r="AA10" s="824">
        <f t="shared" si="5"/>
        <v>2.5282319231417498E-5</v>
      </c>
      <c r="AB10" s="291" t="e">
        <f>+#REF!/#REF!</f>
        <v>#REF!</v>
      </c>
      <c r="AD10" s="177"/>
      <c r="AE10" s="177"/>
      <c r="AF10" s="177"/>
      <c r="AG10" s="177"/>
    </row>
    <row r="11" spans="1:33" ht="20.25" customHeight="1">
      <c r="A11" s="155"/>
      <c r="B11" s="93"/>
      <c r="C11" s="627" t="s">
        <v>146</v>
      </c>
      <c r="D11" s="1413">
        <v>689.47500000000002</v>
      </c>
      <c r="E11" s="1414">
        <f>D11/D28</f>
        <v>8.0544354253432888E-3</v>
      </c>
      <c r="F11" s="1415">
        <v>5.5970000000000004</v>
      </c>
      <c r="G11" s="1416">
        <f t="shared" si="0"/>
        <v>8.117770767613039E-3</v>
      </c>
      <c r="H11" s="1413">
        <v>654.52599999999995</v>
      </c>
      <c r="I11" s="1414">
        <f>H11/H28</f>
        <v>7.6337513264415372E-3</v>
      </c>
      <c r="J11" s="1415">
        <v>3.35</v>
      </c>
      <c r="K11" s="1416">
        <f t="shared" si="1"/>
        <v>5.1182076800616021E-3</v>
      </c>
      <c r="L11" s="1413">
        <v>664.81700000000001</v>
      </c>
      <c r="M11" s="1414">
        <f>L11/L28</f>
        <v>7.5671262800543005E-3</v>
      </c>
      <c r="N11" s="1415">
        <v>3.2229999999999999</v>
      </c>
      <c r="O11" s="1416">
        <f t="shared" si="2"/>
        <v>4.8479506390480386E-3</v>
      </c>
      <c r="P11" s="1417">
        <v>646.94799999999998</v>
      </c>
      <c r="Q11" s="1418">
        <f>P11/P28</f>
        <v>7.2668720048630437E-3</v>
      </c>
      <c r="R11" s="1419">
        <v>1.1579999999999999</v>
      </c>
      <c r="S11" s="1420">
        <f t="shared" si="3"/>
        <v>1.7899429320439972E-3</v>
      </c>
      <c r="T11" s="1417">
        <v>656.81</v>
      </c>
      <c r="U11" s="1418">
        <f>T11/T28</f>
        <v>7.1970852808239767E-3</v>
      </c>
      <c r="V11" s="1419">
        <v>1.5489999999999999</v>
      </c>
      <c r="W11" s="1420">
        <f t="shared" si="4"/>
        <v>2.3583684779464381E-3</v>
      </c>
      <c r="X11" s="1410">
        <v>665.76</v>
      </c>
      <c r="Y11" s="817">
        <f>X11/X28</f>
        <v>7.2192919572277347E-3</v>
      </c>
      <c r="Z11" s="821">
        <v>3.23</v>
      </c>
      <c r="AA11" s="824">
        <f t="shared" si="5"/>
        <v>4.8515981735159815E-3</v>
      </c>
      <c r="AB11" s="291" t="e">
        <f>+#REF!/#REF!</f>
        <v>#REF!</v>
      </c>
      <c r="AD11" s="177"/>
      <c r="AE11" s="177"/>
      <c r="AF11" s="177"/>
      <c r="AG11" s="177"/>
    </row>
    <row r="12" spans="1:33" ht="20.25" customHeight="1">
      <c r="A12" s="155"/>
      <c r="B12" s="93"/>
      <c r="C12" s="627" t="s">
        <v>147</v>
      </c>
      <c r="D12" s="1413">
        <v>3132.2449999999999</v>
      </c>
      <c r="E12" s="1414">
        <f>D12/D$28</f>
        <v>3.6590833734151909E-2</v>
      </c>
      <c r="F12" s="1415">
        <v>27.167999999999999</v>
      </c>
      <c r="G12" s="1416">
        <f t="shared" si="0"/>
        <v>8.6736510075042031E-3</v>
      </c>
      <c r="H12" s="1413">
        <v>3116.4306689999999</v>
      </c>
      <c r="I12" s="1414">
        <f>H12/H$28</f>
        <v>3.6347000353296639E-2</v>
      </c>
      <c r="J12" s="1415">
        <v>24.675999999999998</v>
      </c>
      <c r="K12" s="1416">
        <f t="shared" si="1"/>
        <v>7.9180327178329409E-3</v>
      </c>
      <c r="L12" s="1413">
        <v>3117.6579999999999</v>
      </c>
      <c r="M12" s="1414">
        <f>L12/L$28</f>
        <v>3.5486023648645462E-2</v>
      </c>
      <c r="N12" s="1415">
        <v>23.808</v>
      </c>
      <c r="O12" s="1416">
        <f t="shared" si="2"/>
        <v>7.6365015020890686E-3</v>
      </c>
      <c r="P12" s="1417">
        <v>3055.8024019999998</v>
      </c>
      <c r="Q12" s="1418">
        <f>P12/P$28</f>
        <v>3.4324435545804367E-2</v>
      </c>
      <c r="R12" s="1419">
        <v>20.63</v>
      </c>
      <c r="S12" s="1420">
        <f t="shared" si="3"/>
        <v>6.7510909692648381E-3</v>
      </c>
      <c r="T12" s="1417">
        <v>3048.660347684</v>
      </c>
      <c r="U12" s="1418">
        <f>T12/T$28</f>
        <v>3.3406112139809423E-2</v>
      </c>
      <c r="V12" s="1419">
        <v>20.209</v>
      </c>
      <c r="W12" s="1420">
        <f t="shared" si="4"/>
        <v>6.6288132147460542E-3</v>
      </c>
      <c r="X12" s="1410">
        <v>2934.47</v>
      </c>
      <c r="Y12" s="817">
        <f>X12/X$28</f>
        <v>3.1820469342895438E-2</v>
      </c>
      <c r="Z12" s="821">
        <v>13.33</v>
      </c>
      <c r="AA12" s="824">
        <f t="shared" si="5"/>
        <v>4.5425579406161935E-3</v>
      </c>
      <c r="AB12" s="291" t="e">
        <f>+#REF!/#REF!</f>
        <v>#REF!</v>
      </c>
      <c r="AD12" s="177"/>
      <c r="AE12" s="177"/>
      <c r="AF12" s="177"/>
      <c r="AG12" s="177"/>
    </row>
    <row r="13" spans="1:33" ht="20.25" customHeight="1">
      <c r="A13" s="155"/>
      <c r="B13" s="93"/>
      <c r="C13" s="627" t="s">
        <v>148</v>
      </c>
      <c r="D13" s="1413">
        <v>12484.154</v>
      </c>
      <c r="E13" s="1414">
        <f>D13/D$28</f>
        <v>0.14583967835387959</v>
      </c>
      <c r="F13" s="1415">
        <v>59.122999999999998</v>
      </c>
      <c r="G13" s="1416">
        <f t="shared" si="0"/>
        <v>4.7358435341313477E-3</v>
      </c>
      <c r="H13" s="1413">
        <v>12267.447126061999</v>
      </c>
      <c r="I13" s="1414">
        <f>H13/H$28</f>
        <v>0.14307550925498333</v>
      </c>
      <c r="J13" s="1415">
        <v>65.683999999999997</v>
      </c>
      <c r="K13" s="1416">
        <f t="shared" si="1"/>
        <v>5.3543332467645499E-3</v>
      </c>
      <c r="L13" s="1413">
        <v>12804.638999999999</v>
      </c>
      <c r="M13" s="1414">
        <f>L13/L$28</f>
        <v>0.14574585229244771</v>
      </c>
      <c r="N13" s="1415">
        <v>71.08</v>
      </c>
      <c r="O13" s="1416">
        <f t="shared" si="2"/>
        <v>5.5511131551619691E-3</v>
      </c>
      <c r="P13" s="1417">
        <v>12716.98</v>
      </c>
      <c r="Q13" s="1418">
        <f>P13/P$28</f>
        <v>0.14284403993582673</v>
      </c>
      <c r="R13" s="1419">
        <v>67.352999999999994</v>
      </c>
      <c r="S13" s="1420">
        <f t="shared" si="3"/>
        <v>5.2963046257837945E-3</v>
      </c>
      <c r="T13" s="1417">
        <v>13035.624</v>
      </c>
      <c r="U13" s="1418">
        <f>T13/T$28</f>
        <v>0.14283963036000635</v>
      </c>
      <c r="V13" s="1419">
        <v>45.511000000000003</v>
      </c>
      <c r="W13" s="1420">
        <f t="shared" si="4"/>
        <v>3.4912789752143819E-3</v>
      </c>
      <c r="X13" s="1410">
        <v>13380.11</v>
      </c>
      <c r="Y13" s="817">
        <f>X13/X$28</f>
        <v>0.14508970276048785</v>
      </c>
      <c r="Z13" s="821">
        <v>45.2</v>
      </c>
      <c r="AA13" s="824">
        <f t="shared" si="5"/>
        <v>3.3781486101384819E-3</v>
      </c>
      <c r="AB13" s="291" t="e">
        <f>+#REF!/#REF!</f>
        <v>#REF!</v>
      </c>
      <c r="AD13" s="177"/>
      <c r="AE13" s="177"/>
      <c r="AF13" s="177"/>
      <c r="AG13" s="177"/>
    </row>
    <row r="14" spans="1:33" ht="20.25" customHeight="1">
      <c r="A14" s="155"/>
      <c r="B14" s="93"/>
      <c r="C14" s="627" t="s">
        <v>149</v>
      </c>
      <c r="D14" s="1413">
        <v>2292.7939999999999</v>
      </c>
      <c r="E14" s="1414">
        <f>D14/D$28</f>
        <v>2.6784381183675317E-2</v>
      </c>
      <c r="F14" s="1415">
        <v>8.6630000000000003</v>
      </c>
      <c r="G14" s="1416">
        <f t="shared" si="0"/>
        <v>3.7783595037321279E-3</v>
      </c>
      <c r="H14" s="1413">
        <v>2382.0410000000002</v>
      </c>
      <c r="I14" s="1414">
        <f>H14/H$28</f>
        <v>2.7781797275261987E-2</v>
      </c>
      <c r="J14" s="1415">
        <v>6.75</v>
      </c>
      <c r="K14" s="1416">
        <f t="shared" si="1"/>
        <v>2.8337043736862632E-3</v>
      </c>
      <c r="L14" s="1413">
        <v>2322.8229999999999</v>
      </c>
      <c r="M14" s="1414">
        <f>L14/L$28</f>
        <v>2.6438997449244783E-2</v>
      </c>
      <c r="N14" s="1415">
        <v>14.053000000000001</v>
      </c>
      <c r="O14" s="1416">
        <f t="shared" si="2"/>
        <v>6.0499659250834014E-3</v>
      </c>
      <c r="P14" s="1417">
        <v>2494.0219999999999</v>
      </c>
      <c r="Q14" s="1418">
        <f>P14/P$28</f>
        <v>2.8014212349852751E-2</v>
      </c>
      <c r="R14" s="1419">
        <v>9.4450000000000003</v>
      </c>
      <c r="S14" s="1420">
        <f t="shared" si="3"/>
        <v>3.7870556073683393E-3</v>
      </c>
      <c r="T14" s="1417">
        <v>2459.096</v>
      </c>
      <c r="U14" s="1418">
        <f>T14/T$28</f>
        <v>2.6945880278517562E-2</v>
      </c>
      <c r="V14" s="1419">
        <v>9.1720000000000006</v>
      </c>
      <c r="W14" s="1420">
        <f t="shared" si="4"/>
        <v>3.7298259197688908E-3</v>
      </c>
      <c r="X14" s="1410">
        <v>2459.34</v>
      </c>
      <c r="Y14" s="817">
        <f>X14/X$28</f>
        <v>2.66683091235407E-2</v>
      </c>
      <c r="Z14" s="821">
        <v>7.21</v>
      </c>
      <c r="AA14" s="824">
        <f t="shared" si="5"/>
        <v>2.9316808574658239E-3</v>
      </c>
      <c r="AB14" s="291" t="e">
        <f>+#REF!/#REF!</f>
        <v>#REF!</v>
      </c>
      <c r="AD14" s="177"/>
      <c r="AE14" s="177"/>
      <c r="AF14" s="177"/>
      <c r="AG14" s="177"/>
    </row>
    <row r="15" spans="1:33" ht="20.25" customHeight="1">
      <c r="A15" s="155"/>
      <c r="B15" s="93"/>
      <c r="C15" s="627" t="s">
        <v>150</v>
      </c>
      <c r="D15" s="1413">
        <v>3581.8029999999999</v>
      </c>
      <c r="E15" s="1414">
        <f>D15/D$28</f>
        <v>4.1842562775736419E-2</v>
      </c>
      <c r="F15" s="1415">
        <v>8.83</v>
      </c>
      <c r="G15" s="1416">
        <f t="shared" si="0"/>
        <v>2.4652388755048785E-3</v>
      </c>
      <c r="H15" s="1413">
        <v>3643.3539999999998</v>
      </c>
      <c r="I15" s="1414">
        <f>H15/H$28</f>
        <v>4.2492518907111532E-2</v>
      </c>
      <c r="J15" s="1415">
        <v>15.077</v>
      </c>
      <c r="K15" s="1416">
        <f t="shared" si="1"/>
        <v>4.1382198929887136E-3</v>
      </c>
      <c r="L15" s="1413">
        <v>3749.15</v>
      </c>
      <c r="M15" s="1414">
        <f>L15/L$28</f>
        <v>4.267383579671636E-2</v>
      </c>
      <c r="N15" s="1415">
        <v>20.420000000000002</v>
      </c>
      <c r="O15" s="1416">
        <f t="shared" si="2"/>
        <v>5.4465678887214439E-3</v>
      </c>
      <c r="P15" s="1417">
        <v>3790.5839999999998</v>
      </c>
      <c r="Q15" s="1418">
        <f>P15/P$28</f>
        <v>4.2577902322415054E-2</v>
      </c>
      <c r="R15" s="1419">
        <v>23.363</v>
      </c>
      <c r="S15" s="1420">
        <f t="shared" si="3"/>
        <v>6.1634302260548772E-3</v>
      </c>
      <c r="T15" s="1417">
        <v>3812.8409999999999</v>
      </c>
      <c r="U15" s="1418">
        <f>T15/T$28</f>
        <v>4.1779726007859466E-2</v>
      </c>
      <c r="V15" s="1419">
        <v>17.888999999999999</v>
      </c>
      <c r="W15" s="1420">
        <f t="shared" si="4"/>
        <v>4.6917770764634556E-3</v>
      </c>
      <c r="X15" s="1410">
        <v>3870.39</v>
      </c>
      <c r="Y15" s="817">
        <f>X15/X$28</f>
        <v>4.1969291333715832E-2</v>
      </c>
      <c r="Z15" s="821">
        <v>10.94</v>
      </c>
      <c r="AA15" s="824">
        <f t="shared" si="5"/>
        <v>2.8265885350055161E-3</v>
      </c>
      <c r="AB15" s="291" t="e">
        <f>+#REF!/#REF!</f>
        <v>#REF!</v>
      </c>
      <c r="AD15" s="177"/>
      <c r="AE15" s="177"/>
      <c r="AF15" s="177"/>
      <c r="AG15" s="177"/>
    </row>
    <row r="16" spans="1:33" ht="20.25" customHeight="1">
      <c r="A16" s="155"/>
      <c r="B16" s="93"/>
      <c r="C16" s="628" t="s">
        <v>151</v>
      </c>
      <c r="D16" s="1413">
        <v>2031.796</v>
      </c>
      <c r="E16" s="1414">
        <f>D16/D$28</f>
        <v>2.3735406910287964E-2</v>
      </c>
      <c r="F16" s="1415">
        <v>16.84</v>
      </c>
      <c r="G16" s="1416">
        <f t="shared" si="0"/>
        <v>8.2882336612533931E-3</v>
      </c>
      <c r="H16" s="1413">
        <v>2139.7495008800001</v>
      </c>
      <c r="I16" s="1414">
        <f>H16/H$28</f>
        <v>2.495594612069699E-2</v>
      </c>
      <c r="J16" s="1415">
        <v>10.709</v>
      </c>
      <c r="K16" s="1416">
        <f t="shared" si="1"/>
        <v>5.0047914466603604E-3</v>
      </c>
      <c r="L16" s="1413">
        <v>2302.4850000000001</v>
      </c>
      <c r="M16" s="1414">
        <f>L16/L$28</f>
        <v>2.6207504851607024E-2</v>
      </c>
      <c r="N16" s="1415">
        <v>16.190999999999999</v>
      </c>
      <c r="O16" s="1416">
        <f t="shared" si="2"/>
        <v>7.0319676349683054E-3</v>
      </c>
      <c r="P16" s="1417">
        <v>2474.0239999999999</v>
      </c>
      <c r="Q16" s="1418">
        <f>P16/P$28</f>
        <v>2.7789583930948526E-2</v>
      </c>
      <c r="R16" s="1419">
        <v>9.218</v>
      </c>
      <c r="S16" s="1420">
        <f t="shared" si="3"/>
        <v>3.725913734062402E-3</v>
      </c>
      <c r="T16" s="1417">
        <v>2375.002</v>
      </c>
      <c r="U16" s="1418">
        <f>T16/T$28</f>
        <v>2.6024408788123669E-2</v>
      </c>
      <c r="V16" s="1419">
        <v>10.993</v>
      </c>
      <c r="W16" s="1420">
        <f t="shared" si="4"/>
        <v>4.6286276811556368E-3</v>
      </c>
      <c r="X16" s="1410">
        <v>2556.08</v>
      </c>
      <c r="Y16" s="817">
        <f>X16/X$28</f>
        <v>2.7717327244097974E-2</v>
      </c>
      <c r="Z16" s="821">
        <v>11.73</v>
      </c>
      <c r="AA16" s="824">
        <f t="shared" si="5"/>
        <v>4.5890582454383277E-3</v>
      </c>
      <c r="AB16" s="291" t="e">
        <f>+#REF!/#REF!</f>
        <v>#REF!</v>
      </c>
      <c r="AD16" s="168"/>
      <c r="AE16" s="168"/>
      <c r="AF16" s="168"/>
      <c r="AG16" s="168"/>
    </row>
    <row r="17" spans="1:33" ht="20.25" customHeight="1">
      <c r="A17" s="155"/>
      <c r="B17" s="93"/>
      <c r="C17" s="627" t="s">
        <v>152</v>
      </c>
      <c r="D17" s="1413">
        <v>1400.327</v>
      </c>
      <c r="E17" s="1414">
        <f t="shared" ref="E17:E21" si="6">D17/D$28</f>
        <v>1.6358596607367479E-2</v>
      </c>
      <c r="F17" s="1415">
        <v>0.58899999999999997</v>
      </c>
      <c r="G17" s="1416">
        <f t="shared" si="0"/>
        <v>4.2061604182451668E-4</v>
      </c>
      <c r="H17" s="1413">
        <v>1522.8420000000001</v>
      </c>
      <c r="I17" s="1414">
        <f t="shared" ref="I17:I21" si="7">H17/H$28</f>
        <v>1.7760940187954162E-2</v>
      </c>
      <c r="J17" s="1415">
        <v>0.7</v>
      </c>
      <c r="K17" s="1416">
        <f t="shared" si="1"/>
        <v>4.5966685972674771E-4</v>
      </c>
      <c r="L17" s="1413">
        <v>2270.4349999999999</v>
      </c>
      <c r="M17" s="1414">
        <f t="shared" ref="M17:M28" si="8">L17/L$28</f>
        <v>2.5842703113270395E-2</v>
      </c>
      <c r="N17" s="1415">
        <v>0.65300000000000002</v>
      </c>
      <c r="O17" s="1416">
        <f t="shared" si="2"/>
        <v>2.8761008353024863E-4</v>
      </c>
      <c r="P17" s="1417">
        <v>2404.4630000000002</v>
      </c>
      <c r="Q17" s="1418">
        <f t="shared" ref="Q17:Q28" si="9">P17/P$28</f>
        <v>2.7008236923877979E-2</v>
      </c>
      <c r="R17" s="1419">
        <v>0.78</v>
      </c>
      <c r="S17" s="1420">
        <f t="shared" si="3"/>
        <v>3.243967571969292E-4</v>
      </c>
      <c r="T17" s="1417">
        <v>2387.0309999999999</v>
      </c>
      <c r="U17" s="1418">
        <f t="shared" ref="U17:U28" si="10">T17/T$28</f>
        <v>2.6156218198520941E-2</v>
      </c>
      <c r="V17" s="1419">
        <v>0.79500000000000004</v>
      </c>
      <c r="W17" s="1420">
        <f t="shared" si="4"/>
        <v>3.3304971741045675E-4</v>
      </c>
      <c r="X17" s="1410">
        <v>2463.52</v>
      </c>
      <c r="Y17" s="817">
        <f t="shared" ref="Y17:Y28" si="11">X17/X$28</f>
        <v>2.6713635728294983E-2</v>
      </c>
      <c r="Z17" s="821">
        <v>0</v>
      </c>
      <c r="AA17" s="824">
        <f t="shared" si="5"/>
        <v>0</v>
      </c>
      <c r="AB17" s="291" t="e">
        <f>+#REF!/#REF!</f>
        <v>#REF!</v>
      </c>
      <c r="AD17" s="168"/>
      <c r="AE17" s="168"/>
      <c r="AF17" s="168"/>
      <c r="AG17" s="168"/>
    </row>
    <row r="18" spans="1:33" ht="20.25" customHeight="1">
      <c r="A18" s="155"/>
      <c r="B18" s="93"/>
      <c r="C18" s="627" t="s">
        <v>153</v>
      </c>
      <c r="D18" s="1413">
        <v>24852.166000000001</v>
      </c>
      <c r="E18" s="1414">
        <f t="shared" si="6"/>
        <v>0.29032258780508652</v>
      </c>
      <c r="F18" s="1415">
        <v>70.540000000000006</v>
      </c>
      <c r="G18" s="1416">
        <f t="shared" si="0"/>
        <v>2.8383843887088154E-3</v>
      </c>
      <c r="H18" s="1413">
        <v>25644.043992678002</v>
      </c>
      <c r="I18" s="1414">
        <f t="shared" si="7"/>
        <v>0.2990870566553977</v>
      </c>
      <c r="J18" s="1415">
        <v>33.686999999999998</v>
      </c>
      <c r="K18" s="1416">
        <f t="shared" si="1"/>
        <v>1.3136383641214489E-3</v>
      </c>
      <c r="L18" s="1413">
        <v>26428.348000000002</v>
      </c>
      <c r="M18" s="1414">
        <f t="shared" si="8"/>
        <v>0.30081458008628015</v>
      </c>
      <c r="N18" s="1415">
        <v>21.585999999999999</v>
      </c>
      <c r="O18" s="1416">
        <f t="shared" si="2"/>
        <v>8.1677447262310898E-4</v>
      </c>
      <c r="P18" s="1417">
        <v>27443.05210633</v>
      </c>
      <c r="Q18" s="1418">
        <f t="shared" si="9"/>
        <v>0.30825529575713545</v>
      </c>
      <c r="R18" s="1419">
        <v>14.638999999999999</v>
      </c>
      <c r="S18" s="1420">
        <f t="shared" si="3"/>
        <v>5.3343192088402497E-4</v>
      </c>
      <c r="T18" s="1417">
        <v>28031.840874719001</v>
      </c>
      <c r="U18" s="1418">
        <f t="shared" si="10"/>
        <v>0.30716272491868279</v>
      </c>
      <c r="V18" s="1419">
        <v>25.085000000000001</v>
      </c>
      <c r="W18" s="1420">
        <f t="shared" si="4"/>
        <v>8.9487522821319026E-4</v>
      </c>
      <c r="X18" s="1410">
        <v>28406.32</v>
      </c>
      <c r="Y18" s="817">
        <f t="shared" si="11"/>
        <v>0.30802919597217815</v>
      </c>
      <c r="Z18" s="821">
        <v>20.39</v>
      </c>
      <c r="AA18" s="824">
        <f t="shared" si="5"/>
        <v>7.177980111468152E-4</v>
      </c>
      <c r="AB18" s="291" t="e">
        <f>+#REF!/#REF!</f>
        <v>#REF!</v>
      </c>
      <c r="AD18" s="168"/>
      <c r="AE18" s="168"/>
      <c r="AF18" s="168"/>
      <c r="AG18" s="168"/>
    </row>
    <row r="19" spans="1:33" ht="20.25" customHeight="1">
      <c r="A19" s="155"/>
      <c r="B19" s="93"/>
      <c r="C19" s="627" t="s">
        <v>154</v>
      </c>
      <c r="D19" s="1413">
        <v>2441.4389999999999</v>
      </c>
      <c r="E19" s="1414">
        <f t="shared" si="6"/>
        <v>2.8520849589056447E-2</v>
      </c>
      <c r="F19" s="1415">
        <v>5.601</v>
      </c>
      <c r="G19" s="1416">
        <f t="shared" si="0"/>
        <v>2.2941388255041393E-3</v>
      </c>
      <c r="H19" s="1413">
        <v>2272.1280000000002</v>
      </c>
      <c r="I19" s="1414">
        <f t="shared" si="7"/>
        <v>2.6499879506459573E-2</v>
      </c>
      <c r="J19" s="1415">
        <v>6.4359999999999999</v>
      </c>
      <c r="K19" s="1416">
        <f t="shared" si="1"/>
        <v>2.8325868965128724E-3</v>
      </c>
      <c r="L19" s="1413">
        <v>1832.2149999999999</v>
      </c>
      <c r="M19" s="1414">
        <f t="shared" si="8"/>
        <v>2.0854764961199382E-2</v>
      </c>
      <c r="N19" s="1415">
        <v>4.7750000000000004</v>
      </c>
      <c r="O19" s="1416">
        <f t="shared" si="2"/>
        <v>2.6061351970156346E-3</v>
      </c>
      <c r="P19" s="1417">
        <v>1703.7059999999999</v>
      </c>
      <c r="Q19" s="1418">
        <f t="shared" si="9"/>
        <v>1.9136952948176973E-2</v>
      </c>
      <c r="R19" s="1419">
        <v>3.9470000000000001</v>
      </c>
      <c r="S19" s="1420">
        <f t="shared" si="3"/>
        <v>2.3167142687764205E-3</v>
      </c>
      <c r="T19" s="1417">
        <v>1867.395</v>
      </c>
      <c r="U19" s="1418">
        <f t="shared" si="10"/>
        <v>2.0462235757653342E-2</v>
      </c>
      <c r="V19" s="1419">
        <v>3.3929999999999998</v>
      </c>
      <c r="W19" s="1420">
        <f t="shared" si="4"/>
        <v>1.8169696288144715E-3</v>
      </c>
      <c r="X19" s="1410">
        <v>1832.47</v>
      </c>
      <c r="Y19" s="817">
        <f t="shared" si="11"/>
        <v>1.9870728089493372E-2</v>
      </c>
      <c r="Z19" s="821">
        <v>3.96</v>
      </c>
      <c r="AA19" s="824">
        <f t="shared" si="5"/>
        <v>2.1610176428536348E-3</v>
      </c>
      <c r="AB19" s="291" t="e">
        <f>+#REF!/#REF!</f>
        <v>#REF!</v>
      </c>
      <c r="AD19" s="168"/>
      <c r="AE19" s="168"/>
      <c r="AF19" s="168"/>
      <c r="AG19" s="168"/>
    </row>
    <row r="20" spans="1:33" ht="20.25" customHeight="1">
      <c r="A20" s="155"/>
      <c r="B20" s="93"/>
      <c r="C20" s="627" t="s">
        <v>155</v>
      </c>
      <c r="D20" s="1413">
        <v>593.55100000000004</v>
      </c>
      <c r="E20" s="1414">
        <f t="shared" si="6"/>
        <v>6.9338528607243693E-3</v>
      </c>
      <c r="F20" s="1415">
        <v>3.0259999999999998</v>
      </c>
      <c r="G20" s="1416">
        <f t="shared" si="0"/>
        <v>5.0981297310593353E-3</v>
      </c>
      <c r="H20" s="1413">
        <v>617.65200000000004</v>
      </c>
      <c r="I20" s="1414">
        <f t="shared" si="7"/>
        <v>7.2036890425732037E-3</v>
      </c>
      <c r="J20" s="1415">
        <v>2.6640000000000001</v>
      </c>
      <c r="K20" s="1416">
        <f t="shared" si="1"/>
        <v>4.3131083522760386E-3</v>
      </c>
      <c r="L20" s="1413">
        <v>638.44000000000005</v>
      </c>
      <c r="M20" s="1414">
        <f t="shared" si="8"/>
        <v>7.2668961567436867E-3</v>
      </c>
      <c r="N20" s="1415">
        <v>2.8620000000000001</v>
      </c>
      <c r="O20" s="1416">
        <f t="shared" si="2"/>
        <v>4.4828018294593066E-3</v>
      </c>
      <c r="P20" s="1417">
        <v>641.03800000000001</v>
      </c>
      <c r="Q20" s="1418">
        <f t="shared" si="9"/>
        <v>7.2004876686432235E-3</v>
      </c>
      <c r="R20" s="1419">
        <v>2.7080000000000002</v>
      </c>
      <c r="S20" s="1420">
        <f t="shared" si="3"/>
        <v>4.2243985535958869E-3</v>
      </c>
      <c r="T20" s="1417">
        <v>1000.533</v>
      </c>
      <c r="U20" s="1418">
        <f t="shared" si="10"/>
        <v>1.0963476998338419E-2</v>
      </c>
      <c r="V20" s="1419">
        <v>9.0719999999999992</v>
      </c>
      <c r="W20" s="1420">
        <f t="shared" si="4"/>
        <v>9.0671671998824623E-3</v>
      </c>
      <c r="X20" s="1410">
        <v>1027.5</v>
      </c>
      <c r="Y20" s="817">
        <f t="shared" si="11"/>
        <v>1.1141886694982422E-2</v>
      </c>
      <c r="Z20" s="821">
        <v>7.74</v>
      </c>
      <c r="AA20" s="824">
        <f t="shared" si="5"/>
        <v>7.5328467153284676E-3</v>
      </c>
      <c r="AB20" s="291" t="e">
        <f>+#REF!/#REF!</f>
        <v>#REF!</v>
      </c>
      <c r="AD20" s="168"/>
      <c r="AE20" s="168"/>
      <c r="AF20" s="168"/>
      <c r="AG20" s="168"/>
    </row>
    <row r="21" spans="1:33" ht="20.25" customHeight="1">
      <c r="A21" s="155"/>
      <c r="B21" s="93"/>
      <c r="C21" s="627" t="s">
        <v>156</v>
      </c>
      <c r="D21" s="1413">
        <v>0.14000000000000001</v>
      </c>
      <c r="E21" s="1414">
        <f t="shared" si="6"/>
        <v>1.6354776598833323E-6</v>
      </c>
      <c r="F21" s="1415">
        <v>0</v>
      </c>
      <c r="G21" s="1416">
        <f t="shared" si="0"/>
        <v>0</v>
      </c>
      <c r="H21" s="1413">
        <v>0.14099999999999999</v>
      </c>
      <c r="I21" s="1414">
        <f t="shared" si="7"/>
        <v>1.6444861426868554E-6</v>
      </c>
      <c r="J21" s="1415">
        <v>0</v>
      </c>
      <c r="K21" s="1416">
        <f t="shared" si="1"/>
        <v>0</v>
      </c>
      <c r="L21" s="1413">
        <v>0.151</v>
      </c>
      <c r="M21" s="1414">
        <f t="shared" si="8"/>
        <v>1.718722698559452E-6</v>
      </c>
      <c r="N21" s="1415">
        <v>0</v>
      </c>
      <c r="O21" s="1416">
        <f t="shared" si="2"/>
        <v>0</v>
      </c>
      <c r="P21" s="1417">
        <v>0.14799999999999999</v>
      </c>
      <c r="Q21" s="1418">
        <f t="shared" si="9"/>
        <v>1.6624165415454263E-6</v>
      </c>
      <c r="R21" s="1419">
        <v>0</v>
      </c>
      <c r="S21" s="1420">
        <f t="shared" si="3"/>
        <v>0</v>
      </c>
      <c r="T21" s="1417">
        <v>0.13200000000000001</v>
      </c>
      <c r="U21" s="1418">
        <f t="shared" si="10"/>
        <v>1.4464080283015866E-6</v>
      </c>
      <c r="V21" s="1419">
        <v>0</v>
      </c>
      <c r="W21" s="1420">
        <f t="shared" si="4"/>
        <v>0</v>
      </c>
      <c r="X21" s="1410">
        <v>0.13</v>
      </c>
      <c r="Y21" s="817">
        <f t="shared" si="11"/>
        <v>1.4096790952289197E-6</v>
      </c>
      <c r="Z21" s="821">
        <v>0</v>
      </c>
      <c r="AA21" s="824">
        <f t="shared" si="5"/>
        <v>0</v>
      </c>
      <c r="AB21" s="291" t="e">
        <f>+#REF!/#REF!</f>
        <v>#REF!</v>
      </c>
      <c r="AD21" s="177"/>
      <c r="AE21" s="177"/>
      <c r="AF21" s="177"/>
      <c r="AG21" s="177"/>
    </row>
    <row r="22" spans="1:33" ht="20.25" customHeight="1">
      <c r="A22" s="155"/>
      <c r="B22" s="93"/>
      <c r="C22" s="627" t="s">
        <v>157</v>
      </c>
      <c r="D22" s="1413">
        <v>540.40800000000002</v>
      </c>
      <c r="E22" s="1414">
        <f>D22/D$28</f>
        <v>6.3130372230159413E-3</v>
      </c>
      <c r="F22" s="1415">
        <v>1.8580000000000001</v>
      </c>
      <c r="G22" s="1416">
        <f t="shared" si="0"/>
        <v>3.4381430326716114E-3</v>
      </c>
      <c r="H22" s="1413">
        <v>552.37300000000005</v>
      </c>
      <c r="I22" s="1414">
        <f>H22/H$28</f>
        <v>6.4423386105983442E-3</v>
      </c>
      <c r="J22" s="1415">
        <v>2.1739999999999999</v>
      </c>
      <c r="K22" s="1416">
        <f t="shared" si="1"/>
        <v>3.9357463163478294E-3</v>
      </c>
      <c r="L22" s="1413">
        <v>550.86800000000005</v>
      </c>
      <c r="M22" s="1414">
        <f>L22/L$28</f>
        <v>6.2701280497354196E-3</v>
      </c>
      <c r="N22" s="1415">
        <v>1.776</v>
      </c>
      <c r="O22" s="1416">
        <f t="shared" si="2"/>
        <v>3.2240028464169271E-3</v>
      </c>
      <c r="P22" s="1417">
        <v>585.62400000000002</v>
      </c>
      <c r="Q22" s="1418">
        <f t="shared" si="9"/>
        <v>6.5780474643648574E-3</v>
      </c>
      <c r="R22" s="1419">
        <v>1.222</v>
      </c>
      <c r="S22" s="1420">
        <f t="shared" si="3"/>
        <v>2.0866631148996626E-3</v>
      </c>
      <c r="T22" s="1417">
        <v>591.47699999999998</v>
      </c>
      <c r="U22" s="1418">
        <f>T22/T$28</f>
        <v>6.4811900102707386E-3</v>
      </c>
      <c r="V22" s="1419">
        <v>1.5389999999999999</v>
      </c>
      <c r="W22" s="1420">
        <f t="shared" si="4"/>
        <v>2.6019608539300768E-3</v>
      </c>
      <c r="X22" s="1410">
        <v>597.12</v>
      </c>
      <c r="Y22" s="817">
        <f>X22/X$28</f>
        <v>6.4749813949468646E-3</v>
      </c>
      <c r="Z22" s="821">
        <v>1.55</v>
      </c>
      <c r="AA22" s="824">
        <f t="shared" si="5"/>
        <v>2.5957931404072885E-3</v>
      </c>
      <c r="AB22" s="291" t="e">
        <f>+#REF!/#REF!</f>
        <v>#REF!</v>
      </c>
      <c r="AD22" s="177"/>
      <c r="AE22" s="177"/>
      <c r="AF22" s="177"/>
      <c r="AG22" s="177"/>
    </row>
    <row r="23" spans="1:33" ht="20.25" customHeight="1">
      <c r="A23" s="155"/>
      <c r="B23" s="93"/>
      <c r="C23" s="627" t="s">
        <v>158</v>
      </c>
      <c r="D23" s="1413">
        <v>1237.644</v>
      </c>
      <c r="E23" s="1414">
        <f t="shared" ref="E23:E28" si="12">D23/D$28</f>
        <v>1.4458136520633191E-2</v>
      </c>
      <c r="F23" s="1415">
        <v>2.379</v>
      </c>
      <c r="G23" s="1416">
        <f t="shared" si="0"/>
        <v>1.9222005681763092E-3</v>
      </c>
      <c r="H23" s="1413">
        <v>1273.172</v>
      </c>
      <c r="I23" s="1414">
        <f t="shared" ref="I23:I28" si="13">H23/H$28</f>
        <v>1.4849033413169569E-2</v>
      </c>
      <c r="J23" s="1415">
        <v>1.5740000000000001</v>
      </c>
      <c r="K23" s="1416">
        <f t="shared" si="1"/>
        <v>1.2362822933586349E-3</v>
      </c>
      <c r="L23" s="1413">
        <v>1336.6559999999999</v>
      </c>
      <c r="M23" s="1414">
        <f t="shared" si="8"/>
        <v>1.5214178856726377E-2</v>
      </c>
      <c r="N23" s="1415">
        <v>1.53</v>
      </c>
      <c r="O23" s="1416">
        <f t="shared" si="2"/>
        <v>1.1446475383344705E-3</v>
      </c>
      <c r="P23" s="1417">
        <v>1378.5139999999999</v>
      </c>
      <c r="Q23" s="1418">
        <f t="shared" si="9"/>
        <v>1.5484219434810485E-2</v>
      </c>
      <c r="R23" s="1419">
        <v>1.7070000000000001</v>
      </c>
      <c r="S23" s="1420">
        <f t="shared" si="3"/>
        <v>1.2382899266891742E-3</v>
      </c>
      <c r="T23" s="1417">
        <v>1438.1489999999999</v>
      </c>
      <c r="U23" s="1418">
        <f t="shared" si="10"/>
        <v>1.5758714087074986E-2</v>
      </c>
      <c r="V23" s="1419">
        <v>5.63</v>
      </c>
      <c r="W23" s="1420">
        <f t="shared" si="4"/>
        <v>3.9147543126616226E-3</v>
      </c>
      <c r="X23" s="1410">
        <v>1477.22</v>
      </c>
      <c r="Y23" s="817">
        <f t="shared" si="11"/>
        <v>1.6018508869646651E-2</v>
      </c>
      <c r="Z23" s="821">
        <v>2.4300000000000002</v>
      </c>
      <c r="AA23" s="824">
        <f t="shared" si="5"/>
        <v>1.6449817901192782E-3</v>
      </c>
      <c r="AB23" s="291" t="e">
        <f>+#REF!/#REF!</f>
        <v>#REF!</v>
      </c>
      <c r="AD23" s="168"/>
      <c r="AE23" s="168"/>
      <c r="AF23" s="168"/>
      <c r="AG23" s="168"/>
    </row>
    <row r="24" spans="1:33" ht="20.25" customHeight="1">
      <c r="A24" s="155"/>
      <c r="B24" s="93"/>
      <c r="C24" s="627" t="s">
        <v>159</v>
      </c>
      <c r="D24" s="1413">
        <v>1581.1669999999999</v>
      </c>
      <c r="E24" s="1414">
        <f t="shared" si="12"/>
        <v>1.8471166464605348E-2</v>
      </c>
      <c r="F24" s="1415">
        <v>14.737</v>
      </c>
      <c r="G24" s="1416">
        <f t="shared" si="0"/>
        <v>9.3203311225190013E-3</v>
      </c>
      <c r="H24" s="1413">
        <v>1485.6210658489999</v>
      </c>
      <c r="I24" s="1414">
        <f t="shared" si="13"/>
        <v>1.7326831603350048E-2</v>
      </c>
      <c r="J24" s="1415">
        <v>15.173</v>
      </c>
      <c r="K24" s="1416">
        <f t="shared" si="1"/>
        <v>1.0213236974617726E-2</v>
      </c>
      <c r="L24" s="1413">
        <v>1509.423</v>
      </c>
      <c r="M24" s="1414">
        <f t="shared" si="8"/>
        <v>1.718065941607751E-2</v>
      </c>
      <c r="N24" s="1415">
        <v>13.484</v>
      </c>
      <c r="O24" s="1416">
        <f t="shared" si="2"/>
        <v>8.9332148774730474E-3</v>
      </c>
      <c r="P24" s="1417">
        <v>1527.93</v>
      </c>
      <c r="Q24" s="1418">
        <f t="shared" si="9"/>
        <v>1.716254125894259E-2</v>
      </c>
      <c r="R24" s="1419">
        <v>13.291</v>
      </c>
      <c r="S24" s="1420">
        <f t="shared" si="3"/>
        <v>8.6986969298331728E-3</v>
      </c>
      <c r="T24" s="1417">
        <v>1522.1320000000001</v>
      </c>
      <c r="U24" s="1418">
        <f t="shared" si="10"/>
        <v>1.6678969279808716E-2</v>
      </c>
      <c r="V24" s="1419">
        <v>113.291</v>
      </c>
      <c r="W24" s="1420">
        <f t="shared" si="4"/>
        <v>7.442915594705321E-2</v>
      </c>
      <c r="X24" s="1410">
        <v>1464.56</v>
      </c>
      <c r="Y24" s="817">
        <f t="shared" si="11"/>
        <v>1.5881227813142048E-2</v>
      </c>
      <c r="Z24" s="821">
        <v>43.26</v>
      </c>
      <c r="AA24" s="824">
        <f t="shared" si="5"/>
        <v>2.953788168460152E-2</v>
      </c>
      <c r="AB24" s="291" t="e">
        <f>+#REF!/#REF!</f>
        <v>#REF!</v>
      </c>
      <c r="AD24" s="168"/>
      <c r="AE24" s="168"/>
      <c r="AF24" s="168"/>
      <c r="AG24" s="168"/>
    </row>
    <row r="25" spans="1:33" ht="20.25" customHeight="1">
      <c r="A25" s="150"/>
      <c r="B25" s="93"/>
      <c r="C25" s="627" t="s">
        <v>160</v>
      </c>
      <c r="D25" s="1413">
        <v>1205.8920000000001</v>
      </c>
      <c r="E25" s="1414">
        <f t="shared" si="12"/>
        <v>1.4087210187371652E-2</v>
      </c>
      <c r="F25" s="1415">
        <v>5.8029999999999999</v>
      </c>
      <c r="G25" s="1416">
        <f t="shared" si="0"/>
        <v>4.8122054047957854E-3</v>
      </c>
      <c r="H25" s="1413">
        <v>1190.5630000000001</v>
      </c>
      <c r="I25" s="1414">
        <f t="shared" si="13"/>
        <v>1.3885562804933978E-2</v>
      </c>
      <c r="J25" s="1415">
        <v>6.2140000000000004</v>
      </c>
      <c r="K25" s="1416">
        <f>+J25/H25</f>
        <v>5.2193794028539435E-3</v>
      </c>
      <c r="L25" s="1413">
        <v>1224.0260000000001</v>
      </c>
      <c r="M25" s="1414">
        <f t="shared" si="8"/>
        <v>1.3932193839913457E-2</v>
      </c>
      <c r="N25" s="1415">
        <v>5.9790000000000001</v>
      </c>
      <c r="O25" s="1416">
        <f>+N25/L25</f>
        <v>4.8847001615978745E-3</v>
      </c>
      <c r="P25" s="1417">
        <v>1172.9404</v>
      </c>
      <c r="Q25" s="1418">
        <f t="shared" si="9"/>
        <v>1.3175104886533168E-2</v>
      </c>
      <c r="R25" s="1419">
        <v>3.8639999999999999</v>
      </c>
      <c r="S25" s="1420">
        <f t="shared" si="3"/>
        <v>3.2942850293160675E-3</v>
      </c>
      <c r="T25" s="1417">
        <v>1222.3489999999999</v>
      </c>
      <c r="U25" s="1418">
        <f t="shared" si="10"/>
        <v>1.3394056113533453E-2</v>
      </c>
      <c r="V25" s="1419">
        <v>2.9369999999999998</v>
      </c>
      <c r="W25" s="1420">
        <f t="shared" si="4"/>
        <v>2.4027507692156659E-3</v>
      </c>
      <c r="X25" s="1410">
        <v>1273.6199999999999</v>
      </c>
      <c r="Y25" s="817">
        <f t="shared" si="11"/>
        <v>1.3810734532811203E-2</v>
      </c>
      <c r="Z25" s="821">
        <v>4.2300000000000004</v>
      </c>
      <c r="AA25" s="824">
        <f>+Z25/X25</f>
        <v>3.3212418146699963E-3</v>
      </c>
      <c r="AB25" s="291" t="e">
        <f>+#REF!/#REF!</f>
        <v>#REF!</v>
      </c>
      <c r="AD25" s="168"/>
      <c r="AE25" s="168"/>
      <c r="AF25" s="168"/>
      <c r="AG25" s="168"/>
    </row>
    <row r="26" spans="1:33" ht="20.25" customHeight="1">
      <c r="A26" s="155"/>
      <c r="B26" s="93"/>
      <c r="C26" s="627" t="s">
        <v>161</v>
      </c>
      <c r="D26" s="1413">
        <v>0</v>
      </c>
      <c r="E26" s="1414">
        <f t="shared" si="12"/>
        <v>0</v>
      </c>
      <c r="F26" s="1415">
        <v>0</v>
      </c>
      <c r="G26" s="1420" t="s">
        <v>571</v>
      </c>
      <c r="H26" s="1413">
        <v>0</v>
      </c>
      <c r="I26" s="1414">
        <f t="shared" si="13"/>
        <v>0</v>
      </c>
      <c r="J26" s="1415">
        <v>0</v>
      </c>
      <c r="K26" s="1420" t="s">
        <v>571</v>
      </c>
      <c r="L26" s="1413">
        <v>0</v>
      </c>
      <c r="M26" s="1414">
        <f t="shared" si="8"/>
        <v>0</v>
      </c>
      <c r="N26" s="1415">
        <v>0</v>
      </c>
      <c r="O26" s="1416" t="s">
        <v>571</v>
      </c>
      <c r="P26" s="1417">
        <v>0</v>
      </c>
      <c r="Q26" s="1418">
        <f t="shared" si="9"/>
        <v>0</v>
      </c>
      <c r="R26" s="1419">
        <v>0</v>
      </c>
      <c r="S26" s="1420" t="s">
        <v>572</v>
      </c>
      <c r="T26" s="1417">
        <v>0</v>
      </c>
      <c r="U26" s="1418">
        <f t="shared" si="10"/>
        <v>0</v>
      </c>
      <c r="V26" s="1419" t="s">
        <v>571</v>
      </c>
      <c r="W26" s="1420" t="s">
        <v>571</v>
      </c>
      <c r="X26" s="921">
        <v>0</v>
      </c>
      <c r="Y26" s="817">
        <f t="shared" si="11"/>
        <v>0</v>
      </c>
      <c r="Z26" s="821">
        <v>0</v>
      </c>
      <c r="AA26" s="824" t="s">
        <v>2</v>
      </c>
      <c r="AB26" s="291" t="e">
        <f>+#REF!/#REF!</f>
        <v>#REF!</v>
      </c>
      <c r="AD26" s="168"/>
      <c r="AE26" s="168"/>
      <c r="AF26" s="168"/>
      <c r="AG26" s="168"/>
    </row>
    <row r="27" spans="1:33" ht="20.25" customHeight="1">
      <c r="A27" s="155"/>
      <c r="B27" s="93"/>
      <c r="C27" s="627" t="s">
        <v>162</v>
      </c>
      <c r="D27" s="1413">
        <v>0</v>
      </c>
      <c r="E27" s="1414">
        <f t="shared" si="12"/>
        <v>0</v>
      </c>
      <c r="F27" s="1415">
        <v>0</v>
      </c>
      <c r="G27" s="1416" t="s">
        <v>571</v>
      </c>
      <c r="H27" s="1413">
        <v>0</v>
      </c>
      <c r="I27" s="1414">
        <f t="shared" si="13"/>
        <v>0</v>
      </c>
      <c r="J27" s="1415">
        <v>0</v>
      </c>
      <c r="K27" s="1416" t="s">
        <v>572</v>
      </c>
      <c r="L27" s="1413">
        <v>0</v>
      </c>
      <c r="M27" s="1414">
        <f t="shared" si="8"/>
        <v>0</v>
      </c>
      <c r="N27" s="1415">
        <v>0</v>
      </c>
      <c r="O27" s="1416" t="s">
        <v>572</v>
      </c>
      <c r="P27" s="1417">
        <v>0</v>
      </c>
      <c r="Q27" s="1418">
        <f t="shared" si="9"/>
        <v>0</v>
      </c>
      <c r="R27" s="1419">
        <v>0</v>
      </c>
      <c r="S27" s="1420" t="s">
        <v>571</v>
      </c>
      <c r="T27" s="1417">
        <v>0</v>
      </c>
      <c r="U27" s="1418">
        <f t="shared" si="10"/>
        <v>0</v>
      </c>
      <c r="V27" s="1419" t="s">
        <v>571</v>
      </c>
      <c r="W27" s="1420" t="s">
        <v>571</v>
      </c>
      <c r="X27" s="921">
        <v>0</v>
      </c>
      <c r="Y27" s="817">
        <f t="shared" si="11"/>
        <v>0</v>
      </c>
      <c r="Z27" s="821">
        <v>0</v>
      </c>
      <c r="AA27" s="824" t="s">
        <v>2</v>
      </c>
      <c r="AB27" s="291"/>
      <c r="AD27" s="168"/>
      <c r="AE27" s="168"/>
      <c r="AF27" s="168"/>
      <c r="AG27" s="168"/>
    </row>
    <row r="28" spans="1:33" ht="20.25" customHeight="1" thickBot="1">
      <c r="A28" s="155"/>
      <c r="B28" s="93"/>
      <c r="C28" s="629" t="s">
        <v>126</v>
      </c>
      <c r="D28" s="1421">
        <f>SUM(D7:D27)</f>
        <v>85601.903000000006</v>
      </c>
      <c r="E28" s="1422">
        <f t="shared" si="12"/>
        <v>1</v>
      </c>
      <c r="F28" s="1423">
        <f>SUM(F7:F27)</f>
        <v>548.37699999999984</v>
      </c>
      <c r="G28" s="1424">
        <f>+F28/D28</f>
        <v>6.4061309478131555E-3</v>
      </c>
      <c r="H28" s="1421">
        <f>SUM(H7:H27)</f>
        <v>85741.069103584014</v>
      </c>
      <c r="I28" s="1422">
        <f t="shared" si="13"/>
        <v>1</v>
      </c>
      <c r="J28" s="1423">
        <f>SUM(J7:J27)</f>
        <v>527.47</v>
      </c>
      <c r="K28" s="1424">
        <f>+J28/H28</f>
        <v>6.1518943665463529E-3</v>
      </c>
      <c r="L28" s="1421">
        <f>SUM(L7:L27)</f>
        <v>87855.940999999992</v>
      </c>
      <c r="M28" s="1422">
        <f t="shared" si="8"/>
        <v>1</v>
      </c>
      <c r="N28" s="1423">
        <f>SUM(N7:N27)</f>
        <v>453.73399999999998</v>
      </c>
      <c r="O28" s="1424">
        <f>+N28/L28</f>
        <v>5.1645226815110893E-3</v>
      </c>
      <c r="P28" s="1425">
        <f>SUM(P7:P27)</f>
        <v>89027.025598780005</v>
      </c>
      <c r="Q28" s="1426">
        <f t="shared" si="9"/>
        <v>1</v>
      </c>
      <c r="R28" s="1427">
        <f>SUM(R7:R27)</f>
        <v>396.53599999999994</v>
      </c>
      <c r="S28" s="1428">
        <f>+R28/P28</f>
        <v>4.4541081467449808E-3</v>
      </c>
      <c r="T28" s="1425">
        <f>SUM(T7:T27)</f>
        <v>91260.555401506004</v>
      </c>
      <c r="U28" s="1426">
        <f t="shared" si="10"/>
        <v>1</v>
      </c>
      <c r="V28" s="1429">
        <f>SUM(V7:V27)</f>
        <v>473.35500000000002</v>
      </c>
      <c r="W28" s="1428">
        <f>+V28/T28</f>
        <v>5.1868520623992234E-3</v>
      </c>
      <c r="X28" s="815">
        <f>SUM(X7:X27)</f>
        <v>92219.569999999992</v>
      </c>
      <c r="Y28" s="818">
        <f t="shared" si="11"/>
        <v>1</v>
      </c>
      <c r="Z28" s="822">
        <f>SUM(Z7:Z27)</f>
        <v>378.47</v>
      </c>
      <c r="AA28" s="825">
        <f>+Z28/X28</f>
        <v>4.1040095936253013E-3</v>
      </c>
      <c r="AB28" s="292" t="e">
        <f>+#REF!/#REF!</f>
        <v>#REF!</v>
      </c>
      <c r="AD28" s="293"/>
      <c r="AE28" s="293"/>
      <c r="AF28" s="293"/>
      <c r="AG28" s="293"/>
    </row>
    <row r="29" spans="1:33" ht="15" customHeight="1">
      <c r="A29" s="155"/>
      <c r="B29" s="93"/>
      <c r="C29" s="261"/>
      <c r="Y29" s="819"/>
      <c r="AB29" s="251"/>
    </row>
    <row r="30" spans="1:33">
      <c r="A30" s="155"/>
      <c r="B30" s="93"/>
      <c r="C30" s="461" t="s">
        <v>299</v>
      </c>
      <c r="AB30" s="251"/>
    </row>
    <row r="31" spans="1:33">
      <c r="A31" s="155"/>
      <c r="B31" s="93"/>
      <c r="C31" s="461" t="s">
        <v>300</v>
      </c>
      <c r="AB31" s="251"/>
    </row>
    <row r="32" spans="1:33">
      <c r="A32" s="93"/>
      <c r="B32" s="93"/>
      <c r="C32" s="248"/>
      <c r="AB32" s="251"/>
    </row>
    <row r="33" spans="1:28">
      <c r="A33" s="93"/>
      <c r="B33" s="93"/>
      <c r="C33" s="248"/>
      <c r="AB33" s="252"/>
    </row>
    <row r="34" spans="1:28">
      <c r="C34" s="250"/>
      <c r="AB34" s="251"/>
    </row>
    <row r="35" spans="1:28">
      <c r="C35" s="250"/>
      <c r="AB35" s="249"/>
    </row>
  </sheetData>
  <mergeCells count="7">
    <mergeCell ref="C1:AB1"/>
    <mergeCell ref="X5:AA5"/>
    <mergeCell ref="T5:W5"/>
    <mergeCell ref="D5:G5"/>
    <mergeCell ref="H5:K5"/>
    <mergeCell ref="L5:O5"/>
    <mergeCell ref="P5:S5"/>
  </mergeCells>
  <phoneticPr fontId="7" type="noConversion"/>
  <pageMargins left="0" right="0" top="0.47244094488188981" bottom="0" header="0" footer="0"/>
  <pageSetup paperSize="9" scale="79" orientation="landscape" useFirstPageNumber="1" r:id="rId1"/>
  <headerFooter>
    <oddHeader>&amp;R&amp;"Trebuchet MS,보통"&amp;12www.wooribank.com</oddHeader>
    <oddFooter>&amp;R&amp;"Trebuchet MS,보통"Page 17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37"/>
  <sheetViews>
    <sheetView showGridLines="0" view="pageBreakPreview" topLeftCell="J1" zoomScale="80" zoomScaleNormal="90" zoomScaleSheetLayoutView="80" workbookViewId="0">
      <selection activeCell="A2" sqref="A2"/>
    </sheetView>
  </sheetViews>
  <sheetFormatPr defaultRowHeight="11.25"/>
  <cols>
    <col min="1" max="1" width="17" style="106" customWidth="1"/>
    <col min="2" max="2" width="3.7109375" style="106" customWidth="1"/>
    <col min="3" max="3" width="19.140625" style="106" customWidth="1"/>
    <col min="4" max="4" width="12.5703125" style="106" customWidth="1"/>
    <col min="5" max="22" width="9.7109375" style="106" customWidth="1"/>
    <col min="23" max="23" width="1.85546875" style="106" customWidth="1"/>
    <col min="24" max="16384" width="9.140625" style="106"/>
  </cols>
  <sheetData>
    <row r="1" spans="1:60" s="103" customFormat="1" ht="33" customHeight="1">
      <c r="A1" s="689"/>
      <c r="B1" s="122"/>
      <c r="C1" s="1564" t="s">
        <v>370</v>
      </c>
      <c r="D1" s="1564"/>
      <c r="E1" s="1564"/>
      <c r="F1" s="1564"/>
      <c r="G1" s="1564"/>
      <c r="H1" s="1564"/>
      <c r="I1" s="1564"/>
      <c r="J1" s="1564"/>
      <c r="K1" s="1564"/>
      <c r="L1" s="1564"/>
      <c r="M1" s="1564"/>
      <c r="N1" s="1564"/>
      <c r="O1" s="1564"/>
      <c r="P1" s="1564"/>
      <c r="Q1" s="1564"/>
      <c r="R1" s="1564"/>
      <c r="S1" s="1564"/>
      <c r="T1" s="1564"/>
      <c r="U1" s="1564"/>
      <c r="V1" s="1564"/>
      <c r="W1" s="1564"/>
      <c r="X1" s="1564"/>
      <c r="Y1" s="1564"/>
      <c r="Z1" s="1564"/>
      <c r="AA1" s="1564"/>
      <c r="AB1" s="1564"/>
      <c r="AC1" s="1564"/>
      <c r="AD1" s="1564"/>
      <c r="AE1" s="1564"/>
      <c r="AF1" s="1564"/>
      <c r="AG1" s="1564"/>
      <c r="AH1" s="1564"/>
      <c r="AI1" s="1564"/>
      <c r="AJ1" s="1564"/>
      <c r="AK1" s="1564"/>
      <c r="AL1" s="1564"/>
      <c r="AM1" s="1564"/>
      <c r="AN1" s="1564"/>
      <c r="AO1" s="1564"/>
      <c r="AP1" s="1564"/>
      <c r="AQ1" s="1564"/>
      <c r="AR1" s="1564"/>
      <c r="AS1" s="1564"/>
      <c r="AT1" s="1564"/>
      <c r="AU1" s="1564"/>
      <c r="AV1" s="1564"/>
      <c r="AW1" s="1564"/>
      <c r="AX1" s="1564"/>
      <c r="AY1" s="1564"/>
      <c r="AZ1" s="1564"/>
      <c r="BA1" s="1564"/>
      <c r="BB1" s="1564"/>
      <c r="BC1" s="1564"/>
      <c r="BD1" s="1564"/>
      <c r="BE1" s="1564"/>
      <c r="BF1" s="1564"/>
      <c r="BG1" s="1564"/>
      <c r="BH1" s="1564"/>
    </row>
    <row r="2" spans="1:60" s="103" customFormat="1" ht="12" customHeight="1">
      <c r="A2" s="123"/>
      <c r="C2" s="124"/>
      <c r="F2" s="678"/>
      <c r="I2" s="678"/>
      <c r="L2" s="678"/>
      <c r="O2" s="678"/>
      <c r="R2" s="678"/>
      <c r="U2" s="678"/>
    </row>
    <row r="3" spans="1:60" ht="6.75" customHeight="1">
      <c r="A3" s="197"/>
      <c r="C3" s="120"/>
      <c r="D3" s="120"/>
    </row>
    <row r="4" spans="1:60" s="296" customFormat="1" ht="19.5" customHeight="1">
      <c r="A4" s="295"/>
      <c r="C4" s="139"/>
      <c r="D4" s="129"/>
      <c r="E4" s="1616" t="s">
        <v>417</v>
      </c>
      <c r="F4" s="1617"/>
      <c r="G4" s="1618"/>
      <c r="H4" s="1616" t="s">
        <v>412</v>
      </c>
      <c r="I4" s="1617"/>
      <c r="J4" s="1618"/>
      <c r="K4" s="1616" t="s">
        <v>413</v>
      </c>
      <c r="L4" s="1617"/>
      <c r="M4" s="1618"/>
      <c r="N4" s="1616" t="s">
        <v>414</v>
      </c>
      <c r="O4" s="1617"/>
      <c r="P4" s="1618"/>
      <c r="Q4" s="1616" t="s">
        <v>410</v>
      </c>
      <c r="R4" s="1617"/>
      <c r="S4" s="1617"/>
      <c r="T4" s="1616" t="s">
        <v>411</v>
      </c>
      <c r="U4" s="1617"/>
      <c r="V4" s="1617"/>
    </row>
    <row r="5" spans="1:60" s="296" customFormat="1" ht="19.5" customHeight="1" thickBot="1">
      <c r="A5" s="295"/>
      <c r="C5" s="139"/>
      <c r="D5" s="462" t="s">
        <v>166</v>
      </c>
      <c r="E5" s="633" t="s">
        <v>6</v>
      </c>
      <c r="F5" s="634" t="s">
        <v>178</v>
      </c>
      <c r="G5" s="634" t="s">
        <v>7</v>
      </c>
      <c r="H5" s="633" t="s">
        <v>6</v>
      </c>
      <c r="I5" s="634" t="s">
        <v>178</v>
      </c>
      <c r="J5" s="634" t="s">
        <v>7</v>
      </c>
      <c r="K5" s="633" t="s">
        <v>6</v>
      </c>
      <c r="L5" s="634" t="s">
        <v>178</v>
      </c>
      <c r="M5" s="634" t="s">
        <v>7</v>
      </c>
      <c r="N5" s="633" t="s">
        <v>6</v>
      </c>
      <c r="O5" s="634" t="s">
        <v>178</v>
      </c>
      <c r="P5" s="634" t="s">
        <v>7</v>
      </c>
      <c r="Q5" s="633" t="s">
        <v>6</v>
      </c>
      <c r="R5" s="634" t="s">
        <v>178</v>
      </c>
      <c r="S5" s="634" t="s">
        <v>7</v>
      </c>
      <c r="T5" s="633" t="s">
        <v>6</v>
      </c>
      <c r="U5" s="634" t="s">
        <v>178</v>
      </c>
      <c r="V5" s="634" t="s">
        <v>179</v>
      </c>
    </row>
    <row r="6" spans="1:60" s="296" customFormat="1" ht="21" customHeight="1">
      <c r="A6" s="295"/>
      <c r="C6" s="1625" t="s">
        <v>171</v>
      </c>
      <c r="D6" s="635" t="s">
        <v>167</v>
      </c>
      <c r="E6" s="952">
        <f>+G6-F6</f>
        <v>14967.094999999999</v>
      </c>
      <c r="F6" s="953">
        <v>3807.83</v>
      </c>
      <c r="G6" s="954">
        <v>18774.924999999999</v>
      </c>
      <c r="H6" s="952">
        <f>+J6-I6</f>
        <v>14820.554009785999</v>
      </c>
      <c r="I6" s="953">
        <v>3867.4850000000001</v>
      </c>
      <c r="J6" s="954">
        <v>18688.039009786</v>
      </c>
      <c r="K6" s="887">
        <f>+M6-L6</f>
        <v>14873.485999999999</v>
      </c>
      <c r="L6" s="888">
        <v>4017.2220000000002</v>
      </c>
      <c r="M6" s="889">
        <v>18890.707999999999</v>
      </c>
      <c r="N6" s="666">
        <f>+P6-O6</f>
        <v>14994.022000000001</v>
      </c>
      <c r="O6" s="667">
        <v>4166.5010000000002</v>
      </c>
      <c r="P6" s="668">
        <v>19160.523000000001</v>
      </c>
      <c r="Q6" s="666">
        <f>+S6-R6</f>
        <v>15148.66</v>
      </c>
      <c r="R6" s="667">
        <v>4239.25</v>
      </c>
      <c r="S6" s="668">
        <v>19387.91</v>
      </c>
      <c r="T6" s="826">
        <f>+V6-U6</f>
        <v>14875.367999999999</v>
      </c>
      <c r="U6" s="1430">
        <v>4297.3100000000004</v>
      </c>
      <c r="V6" s="1431">
        <v>19172.678</v>
      </c>
      <c r="W6" s="922"/>
      <c r="X6" s="297"/>
    </row>
    <row r="7" spans="1:60" s="296" customFormat="1" ht="21" customHeight="1">
      <c r="A7" s="295"/>
      <c r="C7" s="1620"/>
      <c r="D7" s="635" t="s">
        <v>168</v>
      </c>
      <c r="E7" s="955">
        <f>+E6/G30</f>
        <v>0.21995925246542891</v>
      </c>
      <c r="F7" s="956">
        <f>+F6/G30</f>
        <v>5.5960588231412589E-2</v>
      </c>
      <c r="G7" s="956">
        <f>+G6/G30</f>
        <v>0.2759198406968415</v>
      </c>
      <c r="H7" s="955">
        <f>+H6/J30</f>
        <v>0.21441218640334353</v>
      </c>
      <c r="I7" s="956">
        <f>+I6/J30</f>
        <v>5.5951748779741385E-2</v>
      </c>
      <c r="J7" s="956">
        <f>+J6/J30</f>
        <v>0.27036393518308494</v>
      </c>
      <c r="K7" s="890">
        <f>+K6/M30</f>
        <v>0.21077544733476403</v>
      </c>
      <c r="L7" s="891">
        <f>+L6/M30</f>
        <v>5.692893811800781E-2</v>
      </c>
      <c r="M7" s="891">
        <f>+M6/M30</f>
        <v>0.26770438545277181</v>
      </c>
      <c r="N7" s="669">
        <f>+N6/P30</f>
        <v>0.20720170377756039</v>
      </c>
      <c r="O7" s="670">
        <f>+O6/P30</f>
        <v>5.7576686628238179E-2</v>
      </c>
      <c r="P7" s="670">
        <f>+P6/P30</f>
        <v>0.26477839040579859</v>
      </c>
      <c r="Q7" s="669">
        <f>+Q6/S30</f>
        <v>0.20429866224461418</v>
      </c>
      <c r="R7" s="670">
        <f>+R6/S30</f>
        <v>5.7171598274730617E-2</v>
      </c>
      <c r="S7" s="670">
        <f>+S6/S30</f>
        <v>0.2614702605193448</v>
      </c>
      <c r="T7" s="827">
        <f>+T6/V30</f>
        <v>0.19877817585881072</v>
      </c>
      <c r="U7" s="1433">
        <f>+U6/V30</f>
        <v>5.7424558699981476E-2</v>
      </c>
      <c r="V7" s="1433">
        <f>+V6/V30</f>
        <v>0.25620273455879222</v>
      </c>
      <c r="W7" s="922"/>
      <c r="X7" s="297"/>
    </row>
    <row r="8" spans="1:60" s="296" customFormat="1" ht="21" customHeight="1">
      <c r="A8" s="295"/>
      <c r="C8" s="1620"/>
      <c r="D8" s="635" t="s">
        <v>169</v>
      </c>
      <c r="E8" s="1434">
        <f>+G8-F8</f>
        <v>248.15899999999999</v>
      </c>
      <c r="F8" s="1435">
        <v>19.053000000000001</v>
      </c>
      <c r="G8" s="1436">
        <v>267.21199999999999</v>
      </c>
      <c r="H8" s="1434">
        <f>+J8-I8</f>
        <v>281.16900000000004</v>
      </c>
      <c r="I8" s="1435">
        <v>20.114000000000001</v>
      </c>
      <c r="J8" s="1436">
        <v>301.28300000000002</v>
      </c>
      <c r="K8" s="1437">
        <f>+M8-L8</f>
        <v>195.58600000000001</v>
      </c>
      <c r="L8" s="1438">
        <v>23.385999999999999</v>
      </c>
      <c r="M8" s="1439">
        <v>218.97200000000001</v>
      </c>
      <c r="N8" s="1440">
        <f>+P8-O8</f>
        <v>162.583</v>
      </c>
      <c r="O8" s="1441">
        <v>14.391</v>
      </c>
      <c r="P8" s="1442">
        <v>176.97399999999999</v>
      </c>
      <c r="Q8" s="1440">
        <f>+S8-R8</f>
        <v>154.16</v>
      </c>
      <c r="R8" s="1441">
        <v>21.28</v>
      </c>
      <c r="S8" s="1442">
        <v>175.44</v>
      </c>
      <c r="T8" s="829">
        <f>+V8-U8</f>
        <v>154.93100000000001</v>
      </c>
      <c r="U8" s="1245">
        <v>18.896999999999998</v>
      </c>
      <c r="V8" s="1474">
        <v>173.828</v>
      </c>
      <c r="W8" s="922"/>
    </row>
    <row r="9" spans="1:60" ht="21" customHeight="1">
      <c r="A9" s="197"/>
      <c r="C9" s="1621"/>
      <c r="D9" s="636" t="s">
        <v>170</v>
      </c>
      <c r="E9" s="1443">
        <f t="shared" ref="E9:S9" si="0">E8/E6</f>
        <v>1.6580304995725624E-2</v>
      </c>
      <c r="F9" s="1444">
        <f t="shared" si="0"/>
        <v>5.0036372422088173E-3</v>
      </c>
      <c r="G9" s="1444">
        <f t="shared" si="0"/>
        <v>1.4232387080108176E-2</v>
      </c>
      <c r="H9" s="1443">
        <f t="shared" si="0"/>
        <v>1.8971558000756544E-2</v>
      </c>
      <c r="I9" s="1444">
        <f t="shared" si="0"/>
        <v>5.2007958660473148E-3</v>
      </c>
      <c r="J9" s="1444">
        <f t="shared" si="0"/>
        <v>1.6121702220454111E-2</v>
      </c>
      <c r="K9" s="1445">
        <f t="shared" si="0"/>
        <v>1.3149977080020112E-2</v>
      </c>
      <c r="L9" s="1446">
        <f t="shared" si="0"/>
        <v>5.8214358081281042E-3</v>
      </c>
      <c r="M9" s="1446">
        <f t="shared" si="0"/>
        <v>1.1591518962656139E-2</v>
      </c>
      <c r="N9" s="1447">
        <f t="shared" si="0"/>
        <v>1.0843188038539625E-2</v>
      </c>
      <c r="O9" s="1448">
        <f t="shared" si="0"/>
        <v>3.453977330138646E-3</v>
      </c>
      <c r="P9" s="1448">
        <f t="shared" si="0"/>
        <v>9.2363867103210061E-3</v>
      </c>
      <c r="Q9" s="1447">
        <f t="shared" si="0"/>
        <v>1.0176477655449392E-2</v>
      </c>
      <c r="R9" s="1448">
        <f t="shared" si="0"/>
        <v>5.019755853040043E-3</v>
      </c>
      <c r="S9" s="1448">
        <f t="shared" si="0"/>
        <v>9.0489382300619307E-3</v>
      </c>
      <c r="T9" s="831">
        <f t="shared" ref="T9:V9" si="1">T8/T6</f>
        <v>1.0415271743193179E-2</v>
      </c>
      <c r="U9" s="832">
        <f t="shared" si="1"/>
        <v>4.3974020957296533E-3</v>
      </c>
      <c r="V9" s="832">
        <f t="shared" si="1"/>
        <v>9.0664434045155309E-3</v>
      </c>
      <c r="W9" s="923"/>
    </row>
    <row r="10" spans="1:60" ht="21" customHeight="1">
      <c r="A10" s="197"/>
      <c r="C10" s="1619" t="s">
        <v>172</v>
      </c>
      <c r="D10" s="637" t="s">
        <v>167</v>
      </c>
      <c r="E10" s="957">
        <f>+G10-F10</f>
        <v>1736.6840000000002</v>
      </c>
      <c r="F10" s="958">
        <v>426.26299999999998</v>
      </c>
      <c r="G10" s="954">
        <v>2162.9470000000001</v>
      </c>
      <c r="H10" s="957">
        <f>+J10-I10</f>
        <v>1679.5259999999998</v>
      </c>
      <c r="I10" s="958">
        <v>425.85300000000001</v>
      </c>
      <c r="J10" s="954">
        <v>2105.3789999999999</v>
      </c>
      <c r="K10" s="892">
        <f>+M10-L10</f>
        <v>1714.5829999999999</v>
      </c>
      <c r="L10" s="893">
        <v>428.97</v>
      </c>
      <c r="M10" s="889">
        <v>2143.5529999999999</v>
      </c>
      <c r="N10" s="672">
        <f>+P10-O10</f>
        <v>1599.925</v>
      </c>
      <c r="O10" s="673">
        <v>435.76900000000001</v>
      </c>
      <c r="P10" s="668">
        <v>2035.694</v>
      </c>
      <c r="Q10" s="672">
        <f>+S10-R10</f>
        <v>1651.91</v>
      </c>
      <c r="R10" s="673">
        <v>435.8</v>
      </c>
      <c r="S10" s="668">
        <v>2087.71</v>
      </c>
      <c r="T10" s="830">
        <f>+V10-U10</f>
        <v>1597.6599999999999</v>
      </c>
      <c r="U10" s="1450">
        <v>453.04</v>
      </c>
      <c r="V10" s="1431">
        <v>2050.6999999999998</v>
      </c>
      <c r="W10" s="923"/>
      <c r="X10" s="297"/>
    </row>
    <row r="11" spans="1:60" ht="21" customHeight="1">
      <c r="A11" s="197"/>
      <c r="C11" s="1620"/>
      <c r="D11" s="635" t="s">
        <v>168</v>
      </c>
      <c r="E11" s="955">
        <f>+E10/G30</f>
        <v>2.5522635782606513E-2</v>
      </c>
      <c r="F11" s="956">
        <f>+F10/G30</f>
        <v>6.2644414853831772E-3</v>
      </c>
      <c r="G11" s="956">
        <f>+G10/G30</f>
        <v>3.178707726798969E-2</v>
      </c>
      <c r="H11" s="955">
        <f>+H10/J30</f>
        <v>2.4298068853801352E-2</v>
      </c>
      <c r="I11" s="956">
        <f>+I10/J30</f>
        <v>6.1609082060044727E-3</v>
      </c>
      <c r="J11" s="956">
        <f>+J10/J30</f>
        <v>3.0458977059805825E-2</v>
      </c>
      <c r="K11" s="890">
        <f>+K10/M30</f>
        <v>2.4297733484778331E-2</v>
      </c>
      <c r="L11" s="891">
        <f>+L10/M30</f>
        <v>6.0790283893899337E-3</v>
      </c>
      <c r="M11" s="891">
        <f>+M10/M30</f>
        <v>3.0376761874168264E-2</v>
      </c>
      <c r="N11" s="669">
        <f>+N10/P30</f>
        <v>2.2109290350268478E-2</v>
      </c>
      <c r="O11" s="670">
        <f>+O10/P30</f>
        <v>6.0218718668976013E-3</v>
      </c>
      <c r="P11" s="670">
        <f>+P10/P30</f>
        <v>2.8131162217166081E-2</v>
      </c>
      <c r="Q11" s="669">
        <f>+Q10/S30</f>
        <v>2.2278076288496849E-2</v>
      </c>
      <c r="R11" s="670">
        <f>+R10/S30</f>
        <v>5.8773090825329014E-3</v>
      </c>
      <c r="S11" s="670">
        <f>+S10/S30</f>
        <v>2.8155385371029747E-2</v>
      </c>
      <c r="T11" s="827">
        <f>+T10/V30</f>
        <v>2.1349383789536335E-2</v>
      </c>
      <c r="U11" s="828">
        <f>+U10/V30</f>
        <v>6.0539318954042423E-3</v>
      </c>
      <c r="V11" s="828">
        <f>+V10/V30</f>
        <v>2.7403315684940577E-2</v>
      </c>
      <c r="W11" s="923"/>
      <c r="X11" s="297"/>
    </row>
    <row r="12" spans="1:60" ht="21" customHeight="1">
      <c r="A12" s="197"/>
      <c r="C12" s="1620"/>
      <c r="D12" s="635" t="s">
        <v>169</v>
      </c>
      <c r="E12" s="1434">
        <f>+G12-F12</f>
        <v>25.905999999999999</v>
      </c>
      <c r="F12" s="1435">
        <v>1.262</v>
      </c>
      <c r="G12" s="1436">
        <v>27.167999999999999</v>
      </c>
      <c r="H12" s="1434">
        <f>+J12-I12</f>
        <v>22.924999999999997</v>
      </c>
      <c r="I12" s="1435">
        <v>1.7509999999999999</v>
      </c>
      <c r="J12" s="1436">
        <v>24.675999999999998</v>
      </c>
      <c r="K12" s="1437">
        <f>+M12-L12</f>
        <v>22.742999999999999</v>
      </c>
      <c r="L12" s="1438">
        <v>1.0649999999999999</v>
      </c>
      <c r="M12" s="1439">
        <v>23.808</v>
      </c>
      <c r="N12" s="1440">
        <f>+P12-O12</f>
        <v>16.279</v>
      </c>
      <c r="O12" s="1441">
        <v>1.095</v>
      </c>
      <c r="P12" s="1442">
        <v>17.373999999999999</v>
      </c>
      <c r="Q12" s="1440">
        <f>+S12-R12</f>
        <v>18.86</v>
      </c>
      <c r="R12" s="1441">
        <v>1.35</v>
      </c>
      <c r="S12" s="1442">
        <v>20.21</v>
      </c>
      <c r="T12" s="829">
        <f>+V12-U12</f>
        <v>12.48</v>
      </c>
      <c r="U12" s="1245">
        <v>0.85</v>
      </c>
      <c r="V12" s="1474">
        <v>13.33</v>
      </c>
      <c r="W12" s="923"/>
    </row>
    <row r="13" spans="1:60" ht="21" customHeight="1">
      <c r="A13" s="197"/>
      <c r="C13" s="1621"/>
      <c r="D13" s="636" t="s">
        <v>170</v>
      </c>
      <c r="E13" s="1443">
        <f t="shared" ref="E13:S13" si="2">E12/E10</f>
        <v>1.4916933650566249E-2</v>
      </c>
      <c r="F13" s="1444">
        <f t="shared" si="2"/>
        <v>2.9606135179454937E-3</v>
      </c>
      <c r="G13" s="1444">
        <f t="shared" si="2"/>
        <v>1.256064064445407E-2</v>
      </c>
      <c r="H13" s="1443">
        <f t="shared" si="2"/>
        <v>1.3649684494315658E-2</v>
      </c>
      <c r="I13" s="1444">
        <f t="shared" si="2"/>
        <v>4.1117474809382578E-3</v>
      </c>
      <c r="J13" s="1444">
        <f t="shared" si="2"/>
        <v>1.1720455081959114E-2</v>
      </c>
      <c r="K13" s="1445">
        <f t="shared" si="2"/>
        <v>1.326444972334381E-2</v>
      </c>
      <c r="L13" s="1446">
        <f t="shared" si="2"/>
        <v>2.4826910972795299E-3</v>
      </c>
      <c r="M13" s="1446">
        <f t="shared" si="2"/>
        <v>1.1106793254003983E-2</v>
      </c>
      <c r="N13" s="1447">
        <f t="shared" si="2"/>
        <v>1.0174851946184978E-2</v>
      </c>
      <c r="O13" s="1448">
        <f t="shared" si="2"/>
        <v>2.5127992124267672E-3</v>
      </c>
      <c r="P13" s="1448">
        <f t="shared" si="2"/>
        <v>8.534681538580946E-3</v>
      </c>
      <c r="Q13" s="1447">
        <f t="shared" si="2"/>
        <v>1.1417086887300155E-2</v>
      </c>
      <c r="R13" s="1448">
        <f t="shared" si="2"/>
        <v>3.0977512620468106E-3</v>
      </c>
      <c r="S13" s="1448">
        <f t="shared" si="2"/>
        <v>9.6804632827356286E-3</v>
      </c>
      <c r="T13" s="831">
        <f t="shared" ref="T13:V13" si="3">T12/T10</f>
        <v>7.8114242079040603E-3</v>
      </c>
      <c r="U13" s="832">
        <f t="shared" si="3"/>
        <v>1.876214020837012E-3</v>
      </c>
      <c r="V13" s="832">
        <f t="shared" si="3"/>
        <v>6.5002194372653244E-3</v>
      </c>
      <c r="W13" s="923"/>
    </row>
    <row r="14" spans="1:60" ht="21" customHeight="1">
      <c r="A14" s="197"/>
      <c r="C14" s="1619" t="s">
        <v>173</v>
      </c>
      <c r="D14" s="637" t="s">
        <v>167</v>
      </c>
      <c r="E14" s="957">
        <f>+G14-F14</f>
        <v>6079.3670000000002</v>
      </c>
      <c r="F14" s="958">
        <v>4668.723</v>
      </c>
      <c r="G14" s="954">
        <v>10748.09</v>
      </c>
      <c r="H14" s="957">
        <f>+J14-I14</f>
        <v>5962.1841260620004</v>
      </c>
      <c r="I14" s="958">
        <v>4695.2950000000001</v>
      </c>
      <c r="J14" s="954">
        <v>10657.479126062</v>
      </c>
      <c r="K14" s="892">
        <f>+M14-L14</f>
        <v>6008.0220000000008</v>
      </c>
      <c r="L14" s="893">
        <v>4803.74</v>
      </c>
      <c r="M14" s="889">
        <v>10811.762000000001</v>
      </c>
      <c r="N14" s="672">
        <f>+P14-O14</f>
        <v>6063.5469999999996</v>
      </c>
      <c r="O14" s="673">
        <v>5007.6210000000001</v>
      </c>
      <c r="P14" s="668">
        <v>11071.168</v>
      </c>
      <c r="Q14" s="672">
        <f>+S14-R14</f>
        <v>6154.8700000000008</v>
      </c>
      <c r="R14" s="673">
        <v>5230.42</v>
      </c>
      <c r="S14" s="668">
        <v>11385.29</v>
      </c>
      <c r="T14" s="830">
        <f>+V14-U14</f>
        <v>6136.9</v>
      </c>
      <c r="U14" s="1450">
        <v>5430.98</v>
      </c>
      <c r="V14" s="1431">
        <v>11567.88</v>
      </c>
      <c r="W14" s="923"/>
      <c r="X14" s="297"/>
    </row>
    <row r="15" spans="1:60" ht="21" customHeight="1">
      <c r="A15" s="197"/>
      <c r="C15" s="1620"/>
      <c r="D15" s="635" t="s">
        <v>168</v>
      </c>
      <c r="E15" s="1451">
        <f>+E14/G30</f>
        <v>8.9343524630731433E-2</v>
      </c>
      <c r="F15" s="1452">
        <f>+F14/G30</f>
        <v>6.8612434213062373E-2</v>
      </c>
      <c r="G15" s="1452">
        <f>+G14/G30</f>
        <v>0.15795595884379382</v>
      </c>
      <c r="H15" s="1451">
        <f>+H14/J30</f>
        <v>8.6256217774595897E-2</v>
      </c>
      <c r="I15" s="1452">
        <f>+I14/J30</f>
        <v>6.7927856549353349E-2</v>
      </c>
      <c r="J15" s="1452">
        <f>+J14/J30</f>
        <v>0.15418407432394923</v>
      </c>
      <c r="K15" s="1453">
        <f>+K14/M30</f>
        <v>8.5141003571530163E-2</v>
      </c>
      <c r="L15" s="1454">
        <f>+L14/M30</f>
        <v>6.8074857997640861E-2</v>
      </c>
      <c r="M15" s="1454">
        <f>+M14/M30</f>
        <v>0.15321586156917102</v>
      </c>
      <c r="N15" s="1455">
        <f>+N14/P30</f>
        <v>8.3791878478990806E-2</v>
      </c>
      <c r="O15" s="1456">
        <f>+O14/P30</f>
        <v>6.9200085412192316E-2</v>
      </c>
      <c r="P15" s="1456">
        <f>+P14/P30</f>
        <v>0.15299196389118314</v>
      </c>
      <c r="Q15" s="1455">
        <f>+Q14/S30</f>
        <v>8.3006134357065817E-2</v>
      </c>
      <c r="R15" s="1456">
        <f>+R14/S30</f>
        <v>7.0538767717902115E-2</v>
      </c>
      <c r="S15" s="1456">
        <f>+S14/S30</f>
        <v>0.15354490207496793</v>
      </c>
      <c r="T15" s="833">
        <f>+T14/V30</f>
        <v>8.2006830851373599E-2</v>
      </c>
      <c r="U15" s="834">
        <f>+U14/V30</f>
        <v>7.2573686750182165E-2</v>
      </c>
      <c r="V15" s="834">
        <f>+V14/V30</f>
        <v>0.15458051760155575</v>
      </c>
      <c r="W15" s="923"/>
      <c r="X15" s="297"/>
    </row>
    <row r="16" spans="1:60" ht="21" customHeight="1">
      <c r="A16" s="197"/>
      <c r="C16" s="1620"/>
      <c r="D16" s="635" t="s">
        <v>169</v>
      </c>
      <c r="E16" s="1434">
        <f>+G16-F16</f>
        <v>40.712999999999994</v>
      </c>
      <c r="F16" s="1435">
        <v>18.41</v>
      </c>
      <c r="G16" s="1436">
        <v>59.122999999999998</v>
      </c>
      <c r="H16" s="1434">
        <f>+J16-I16</f>
        <v>41.430999999999997</v>
      </c>
      <c r="I16" s="1435">
        <v>20.771000000000001</v>
      </c>
      <c r="J16" s="1436">
        <v>62.201999999999998</v>
      </c>
      <c r="K16" s="1437">
        <f>+M16-L16</f>
        <v>38.628999999999998</v>
      </c>
      <c r="L16" s="1438">
        <v>18.707000000000001</v>
      </c>
      <c r="M16" s="1439">
        <v>57.335999999999999</v>
      </c>
      <c r="N16" s="1440">
        <f>+P16-O16</f>
        <v>33.403999999999996</v>
      </c>
      <c r="O16" s="1441">
        <v>20.190999999999999</v>
      </c>
      <c r="P16" s="1442">
        <v>53.594999999999999</v>
      </c>
      <c r="Q16" s="1440">
        <f>+S16-R16</f>
        <v>24.86</v>
      </c>
      <c r="R16" s="1441">
        <v>20.65</v>
      </c>
      <c r="S16" s="1442">
        <v>45.51</v>
      </c>
      <c r="T16" s="829">
        <f>+V16-U16</f>
        <v>25.48</v>
      </c>
      <c r="U16" s="1245">
        <v>19.690000000000001</v>
      </c>
      <c r="V16" s="1474">
        <v>45.17</v>
      </c>
      <c r="W16" s="1407"/>
      <c r="X16" s="1408"/>
    </row>
    <row r="17" spans="1:25" ht="21" customHeight="1">
      <c r="A17" s="197"/>
      <c r="C17" s="1621"/>
      <c r="D17" s="636" t="s">
        <v>170</v>
      </c>
      <c r="E17" s="1443">
        <f t="shared" ref="E17:S17" si="4">E16/E14</f>
        <v>6.6969143333508226E-3</v>
      </c>
      <c r="F17" s="1444">
        <f t="shared" si="4"/>
        <v>3.9432624295765674E-3</v>
      </c>
      <c r="G17" s="1444">
        <f t="shared" si="4"/>
        <v>5.5007913033850659E-3</v>
      </c>
      <c r="H17" s="1443">
        <f t="shared" si="4"/>
        <v>6.9489635214209687E-3</v>
      </c>
      <c r="I17" s="1444">
        <f t="shared" si="4"/>
        <v>4.4237901984859312E-3</v>
      </c>
      <c r="J17" s="1444">
        <f t="shared" si="4"/>
        <v>5.8364646333568743E-3</v>
      </c>
      <c r="K17" s="1445">
        <f t="shared" si="4"/>
        <v>6.4295703311339396E-3</v>
      </c>
      <c r="L17" s="1446">
        <f t="shared" si="4"/>
        <v>3.8942573911160891E-3</v>
      </c>
      <c r="M17" s="1446">
        <f t="shared" si="4"/>
        <v>5.3031134055670105E-3</v>
      </c>
      <c r="N17" s="1447">
        <f t="shared" si="4"/>
        <v>5.5089867366411114E-3</v>
      </c>
      <c r="O17" s="1448">
        <f t="shared" si="4"/>
        <v>4.0320543427707486E-3</v>
      </c>
      <c r="P17" s="1448">
        <f t="shared" si="4"/>
        <v>4.8409526438402883E-3</v>
      </c>
      <c r="Q17" s="1447">
        <f t="shared" si="4"/>
        <v>4.0390779983980156E-3</v>
      </c>
      <c r="R17" s="1448">
        <f t="shared" si="4"/>
        <v>3.9480577085587772E-3</v>
      </c>
      <c r="S17" s="1448">
        <f t="shared" si="4"/>
        <v>3.9972631351507075E-3</v>
      </c>
      <c r="T17" s="831">
        <f t="shared" ref="T17:V17" si="5">T16/T14</f>
        <v>4.1519333865632484E-3</v>
      </c>
      <c r="U17" s="832">
        <f t="shared" si="5"/>
        <v>3.6254966875223262E-3</v>
      </c>
      <c r="V17" s="832">
        <f t="shared" si="5"/>
        <v>3.9047777120786182E-3</v>
      </c>
      <c r="W17" s="923"/>
    </row>
    <row r="18" spans="1:25" ht="21" customHeight="1">
      <c r="A18" s="197"/>
      <c r="C18" s="1619" t="s">
        <v>174</v>
      </c>
      <c r="D18" s="637" t="s">
        <v>167</v>
      </c>
      <c r="E18" s="957">
        <f>+G18-F18</f>
        <v>771.84699999999975</v>
      </c>
      <c r="F18" s="958">
        <v>2485.873</v>
      </c>
      <c r="G18" s="954">
        <v>3257.72</v>
      </c>
      <c r="H18" s="957">
        <f>+J18-I18</f>
        <v>835.75799999999981</v>
      </c>
      <c r="I18" s="958">
        <v>2498.1880000000001</v>
      </c>
      <c r="J18" s="954">
        <v>3333.9459999999999</v>
      </c>
      <c r="K18" s="892">
        <f>+M18-L18</f>
        <v>843.41800000000012</v>
      </c>
      <c r="L18" s="893">
        <v>2614.498</v>
      </c>
      <c r="M18" s="889">
        <v>3457.9160000000002</v>
      </c>
      <c r="N18" s="672">
        <f>+P18-O18</f>
        <v>845.66000000000031</v>
      </c>
      <c r="O18" s="673">
        <v>2688.6909999999998</v>
      </c>
      <c r="P18" s="668">
        <v>3534.3510000000001</v>
      </c>
      <c r="Q18" s="672">
        <f>+S18-R18</f>
        <v>829.32000000000016</v>
      </c>
      <c r="R18" s="673">
        <v>2736.83</v>
      </c>
      <c r="S18" s="668">
        <v>3566.15</v>
      </c>
      <c r="T18" s="830">
        <f>+V18-U18</f>
        <v>848.29</v>
      </c>
      <c r="U18" s="1450">
        <v>2780.26</v>
      </c>
      <c r="V18" s="1431">
        <v>3628.55</v>
      </c>
      <c r="W18" s="923"/>
      <c r="X18" s="297"/>
    </row>
    <row r="19" spans="1:25" ht="21" customHeight="1">
      <c r="A19" s="197"/>
      <c r="C19" s="1620"/>
      <c r="D19" s="635" t="s">
        <v>168</v>
      </c>
      <c r="E19" s="1451">
        <f>+E18/G30</f>
        <v>1.1343209162344721E-2</v>
      </c>
      <c r="F19" s="1452">
        <f>+F18/G30</f>
        <v>3.6532858701303975E-2</v>
      </c>
      <c r="G19" s="1452">
        <f>+G18/G30</f>
        <v>4.7876067863648696E-2</v>
      </c>
      <c r="H19" s="1451">
        <f>+H18/J30</f>
        <v>1.2091093218631511E-2</v>
      </c>
      <c r="I19" s="1452">
        <f>+I18/J30</f>
        <v>3.6141830512740086E-2</v>
      </c>
      <c r="J19" s="1452">
        <f>+J18/J30</f>
        <v>4.8232923731371592E-2</v>
      </c>
      <c r="K19" s="1453">
        <f>+K18/M30</f>
        <v>1.1952262316997645E-2</v>
      </c>
      <c r="L19" s="1454">
        <f>+L18/M30</f>
        <v>3.7050627237343411E-2</v>
      </c>
      <c r="M19" s="1454">
        <f>+M18/M30</f>
        <v>4.9002889554341053E-2</v>
      </c>
      <c r="N19" s="1455">
        <f>+N18/P30</f>
        <v>1.1686136836169226E-2</v>
      </c>
      <c r="O19" s="1456">
        <f>+O18/P30</f>
        <v>3.7154897874058908E-2</v>
      </c>
      <c r="P19" s="1456">
        <f>+P18/P30</f>
        <v>4.8841034710228139E-2</v>
      </c>
      <c r="Q19" s="1455">
        <f>+Q18/S30</f>
        <v>1.1184419385787488E-2</v>
      </c>
      <c r="R19" s="1456">
        <f>+R18/S30</f>
        <v>3.6909581955824965E-2</v>
      </c>
      <c r="S19" s="1456">
        <f>+S18/S30</f>
        <v>4.8094001341612451E-2</v>
      </c>
      <c r="T19" s="833">
        <f>+T18/V30</f>
        <v>1.1335621330461912E-2</v>
      </c>
      <c r="U19" s="834">
        <f>+U18/V30</f>
        <v>3.7152358934126349E-2</v>
      </c>
      <c r="V19" s="834">
        <f>+V18/V30</f>
        <v>4.8487980264588261E-2</v>
      </c>
      <c r="W19" s="923"/>
      <c r="X19" s="297"/>
    </row>
    <row r="20" spans="1:25" ht="21" customHeight="1">
      <c r="A20" s="197"/>
      <c r="C20" s="1620"/>
      <c r="D20" s="635" t="s">
        <v>169</v>
      </c>
      <c r="E20" s="1434">
        <f>+G20-F20</f>
        <v>0.96199999999999974</v>
      </c>
      <c r="F20" s="1435">
        <v>7.8680000000000003</v>
      </c>
      <c r="G20" s="1436">
        <v>8.83</v>
      </c>
      <c r="H20" s="1434">
        <f>+J20-I20</f>
        <v>0.98499999999999943</v>
      </c>
      <c r="I20" s="1435">
        <v>14.092000000000001</v>
      </c>
      <c r="J20" s="1436">
        <v>15.077</v>
      </c>
      <c r="K20" s="1437">
        <f>+M20-L20</f>
        <v>8.897000000000002</v>
      </c>
      <c r="L20" s="1438">
        <v>11.523</v>
      </c>
      <c r="M20" s="1439">
        <v>20.420000000000002</v>
      </c>
      <c r="N20" s="1440">
        <f>+P20-O20</f>
        <v>12.917</v>
      </c>
      <c r="O20" s="1441">
        <v>10.446</v>
      </c>
      <c r="P20" s="1442">
        <v>23.363</v>
      </c>
      <c r="Q20" s="1440">
        <f>+S20-R20</f>
        <v>6.73</v>
      </c>
      <c r="R20" s="1441">
        <v>11.16</v>
      </c>
      <c r="S20" s="1442">
        <v>17.89</v>
      </c>
      <c r="T20" s="829">
        <f>+V20-U20</f>
        <v>0.33000000000000007</v>
      </c>
      <c r="U20" s="1245">
        <v>10.61</v>
      </c>
      <c r="V20" s="1474">
        <v>10.94</v>
      </c>
      <c r="W20" s="923"/>
    </row>
    <row r="21" spans="1:25" ht="21" customHeight="1">
      <c r="A21" s="197"/>
      <c r="C21" s="1621"/>
      <c r="D21" s="636" t="s">
        <v>170</v>
      </c>
      <c r="E21" s="1443">
        <f t="shared" ref="E21:S21" si="6">E20/E18</f>
        <v>1.2463610015974668E-3</v>
      </c>
      <c r="F21" s="1444">
        <f t="shared" si="6"/>
        <v>3.1650852638087303E-3</v>
      </c>
      <c r="G21" s="1444">
        <f t="shared" si="6"/>
        <v>2.710484633424604E-3</v>
      </c>
      <c r="H21" s="1443">
        <f t="shared" si="6"/>
        <v>1.1785708303121234E-3</v>
      </c>
      <c r="I21" s="1444">
        <f t="shared" si="6"/>
        <v>5.6408885159963942E-3</v>
      </c>
      <c r="J21" s="1444">
        <f t="shared" si="6"/>
        <v>4.5222688069932746E-3</v>
      </c>
      <c r="K21" s="1445">
        <f t="shared" si="6"/>
        <v>1.0548743327744962E-2</v>
      </c>
      <c r="L21" s="1446">
        <f t="shared" si="6"/>
        <v>4.4073470318202572E-3</v>
      </c>
      <c r="M21" s="1446">
        <f t="shared" si="6"/>
        <v>5.9052909324575848E-3</v>
      </c>
      <c r="N21" s="1447">
        <f t="shared" si="6"/>
        <v>1.5274460184944298E-2</v>
      </c>
      <c r="O21" s="1448">
        <f t="shared" si="6"/>
        <v>3.8851619617129678E-3</v>
      </c>
      <c r="P21" s="1448">
        <f t="shared" si="6"/>
        <v>6.6102659300109126E-3</v>
      </c>
      <c r="Q21" s="1447">
        <f t="shared" si="6"/>
        <v>8.1150822360488099E-3</v>
      </c>
      <c r="R21" s="1448">
        <f t="shared" si="6"/>
        <v>4.0777103437188277E-3</v>
      </c>
      <c r="S21" s="1448">
        <f t="shared" si="6"/>
        <v>5.0166145563142325E-3</v>
      </c>
      <c r="T21" s="831">
        <f t="shared" ref="T21:V21" si="7">T20/T18</f>
        <v>3.8901790661212567E-4</v>
      </c>
      <c r="U21" s="832">
        <f t="shared" si="7"/>
        <v>3.8161898527475841E-3</v>
      </c>
      <c r="V21" s="832">
        <f t="shared" si="7"/>
        <v>3.0149784349120167E-3</v>
      </c>
      <c r="W21" s="923"/>
    </row>
    <row r="22" spans="1:25" ht="21" customHeight="1">
      <c r="A22" s="197"/>
      <c r="C22" s="1626" t="s">
        <v>175</v>
      </c>
      <c r="D22" s="637" t="s">
        <v>167</v>
      </c>
      <c r="E22" s="957">
        <f>+G22-F22</f>
        <v>4936.9360000000015</v>
      </c>
      <c r="F22" s="958">
        <v>17440.356</v>
      </c>
      <c r="G22" s="954">
        <v>22377.292000000001</v>
      </c>
      <c r="H22" s="957">
        <f>+J22-I22</f>
        <v>5076.3649926779981</v>
      </c>
      <c r="I22" s="958">
        <v>18232.95</v>
      </c>
      <c r="J22" s="954">
        <v>23309.314992677999</v>
      </c>
      <c r="K22" s="892">
        <f>+M22-L22</f>
        <v>5036.3139999999985</v>
      </c>
      <c r="L22" s="893">
        <v>19106.255000000001</v>
      </c>
      <c r="M22" s="889">
        <v>24142.569</v>
      </c>
      <c r="N22" s="672">
        <f>+P22-O22</f>
        <v>5031.0619999999981</v>
      </c>
      <c r="O22" s="1457">
        <v>20105.115000000002</v>
      </c>
      <c r="P22" s="668">
        <v>25136.177</v>
      </c>
      <c r="Q22" s="672">
        <f>+S22-R22</f>
        <v>5039.2800000000025</v>
      </c>
      <c r="R22" s="673">
        <v>20814.55</v>
      </c>
      <c r="S22" s="668">
        <v>25853.83</v>
      </c>
      <c r="T22" s="830">
        <f>+V22-U22</f>
        <v>5155.8300000000017</v>
      </c>
      <c r="U22" s="1450">
        <v>21247.599999999999</v>
      </c>
      <c r="V22" s="1431">
        <v>26403.43</v>
      </c>
      <c r="W22" s="923"/>
      <c r="X22" s="297"/>
    </row>
    <row r="23" spans="1:25" ht="21" customHeight="1">
      <c r="A23" s="197"/>
      <c r="C23" s="1627"/>
      <c r="D23" s="635" t="s">
        <v>168</v>
      </c>
      <c r="E23" s="955">
        <f>+E22/G30</f>
        <v>7.2554143073833982E-2</v>
      </c>
      <c r="F23" s="956">
        <f>+F22/G30</f>
        <v>0.25630676283480247</v>
      </c>
      <c r="G23" s="956">
        <f>+G22/G30</f>
        <v>0.32886090590863648</v>
      </c>
      <c r="H23" s="955">
        <f>+H22/J30</f>
        <v>7.3440879223731464E-2</v>
      </c>
      <c r="I23" s="956">
        <f>+I22/J30</f>
        <v>0.26378006324874842</v>
      </c>
      <c r="J23" s="956">
        <f>+J22/J30</f>
        <v>0.33722094247247986</v>
      </c>
      <c r="K23" s="890">
        <f>+K22/M30</f>
        <v>7.1370715397071974E-2</v>
      </c>
      <c r="L23" s="891">
        <f>+L22/M30</f>
        <v>0.27075894948346824</v>
      </c>
      <c r="M23" s="891">
        <f>+M22/M30</f>
        <v>0.3421296648805402</v>
      </c>
      <c r="N23" s="669">
        <f>+N22/P30</f>
        <v>6.9524015518353924E-2</v>
      </c>
      <c r="O23" s="670">
        <f>+O22/P30</f>
        <v>0.27783166402208737</v>
      </c>
      <c r="P23" s="670">
        <f>+P22/P30</f>
        <v>0.34735567954044128</v>
      </c>
      <c r="Q23" s="669">
        <f>+Q22/S30</f>
        <v>6.7961005308458958E-2</v>
      </c>
      <c r="R23" s="670">
        <f>+R22/S30</f>
        <v>0.28071028858154018</v>
      </c>
      <c r="S23" s="670">
        <f>+S22/S30</f>
        <v>0.34867129388999912</v>
      </c>
      <c r="T23" s="827">
        <f>+T22/V30</f>
        <v>6.8896882580527258E-2</v>
      </c>
      <c r="U23" s="828">
        <f>+U22/V30</f>
        <v>0.28392972660425386</v>
      </c>
      <c r="V23" s="828">
        <f>+V22/V30</f>
        <v>0.35282660918478109</v>
      </c>
      <c r="W23" s="923"/>
      <c r="X23" s="297"/>
    </row>
    <row r="24" spans="1:25" ht="21" customHeight="1">
      <c r="A24" s="197"/>
      <c r="C24" s="1627"/>
      <c r="D24" s="635" t="s">
        <v>169</v>
      </c>
      <c r="E24" s="1434">
        <f>+G24-F24</f>
        <v>40.405000000000001</v>
      </c>
      <c r="F24" s="1435">
        <v>30.134</v>
      </c>
      <c r="G24" s="1436">
        <v>70.539000000000001</v>
      </c>
      <c r="H24" s="1434">
        <f>+J24-I24</f>
        <v>6.2929999999999993</v>
      </c>
      <c r="I24" s="1435">
        <v>27.393000000000001</v>
      </c>
      <c r="J24" s="1436">
        <v>33.686</v>
      </c>
      <c r="K24" s="1437">
        <f>+M24-L24</f>
        <v>5.0990000000000002</v>
      </c>
      <c r="L24" s="1438">
        <v>16.486000000000001</v>
      </c>
      <c r="M24" s="1439">
        <v>21.585000000000001</v>
      </c>
      <c r="N24" s="1440">
        <f>+P24-O24</f>
        <v>2.0499999999999989</v>
      </c>
      <c r="O24" s="1441">
        <v>12.589</v>
      </c>
      <c r="P24" s="1442">
        <v>14.638999999999999</v>
      </c>
      <c r="Q24" s="1440">
        <f>+S24-R24</f>
        <v>6.41</v>
      </c>
      <c r="R24" s="1441">
        <v>18.68</v>
      </c>
      <c r="S24" s="1442">
        <v>25.09</v>
      </c>
      <c r="T24" s="829">
        <f>+V24-U24</f>
        <v>1.6400000000000006</v>
      </c>
      <c r="U24" s="1245">
        <v>18.75</v>
      </c>
      <c r="V24" s="1474">
        <v>20.39</v>
      </c>
      <c r="W24" s="923"/>
    </row>
    <row r="25" spans="1:25" ht="21" customHeight="1">
      <c r="A25" s="197"/>
      <c r="C25" s="1628"/>
      <c r="D25" s="636" t="s">
        <v>170</v>
      </c>
      <c r="E25" s="1443">
        <f t="shared" ref="E25:S25" si="8">E24/E22</f>
        <v>8.1842260057655176E-3</v>
      </c>
      <c r="F25" s="1444">
        <f t="shared" si="8"/>
        <v>1.7278317025179991E-3</v>
      </c>
      <c r="G25" s="1444">
        <f t="shared" si="8"/>
        <v>3.152258101650548E-3</v>
      </c>
      <c r="H25" s="1443">
        <f t="shared" si="8"/>
        <v>1.2396665742271961E-3</v>
      </c>
      <c r="I25" s="1444">
        <f t="shared" si="8"/>
        <v>1.502389903992497E-3</v>
      </c>
      <c r="J25" s="1444">
        <f t="shared" si="8"/>
        <v>1.4451733142128614E-3</v>
      </c>
      <c r="K25" s="1445">
        <f t="shared" si="8"/>
        <v>1.0124468013710029E-3</v>
      </c>
      <c r="L25" s="1446">
        <f t="shared" si="8"/>
        <v>8.6285878629799501E-4</v>
      </c>
      <c r="M25" s="1446">
        <f t="shared" si="8"/>
        <v>8.9406392501146007E-4</v>
      </c>
      <c r="N25" s="1447">
        <f t="shared" si="8"/>
        <v>4.0746864180962186E-4</v>
      </c>
      <c r="O25" s="1448">
        <f t="shared" si="8"/>
        <v>6.2615906449677104E-4</v>
      </c>
      <c r="P25" s="1448">
        <f t="shared" si="8"/>
        <v>5.8238768767422352E-4</v>
      </c>
      <c r="Q25" s="1447">
        <f t="shared" si="8"/>
        <v>1.2720071121271287E-3</v>
      </c>
      <c r="R25" s="1448">
        <f t="shared" si="8"/>
        <v>8.9744914014475456E-4</v>
      </c>
      <c r="S25" s="1448">
        <f t="shared" si="8"/>
        <v>9.7045582801464996E-4</v>
      </c>
      <c r="T25" s="831">
        <f t="shared" ref="T25:V25" si="9">T24/T22</f>
        <v>3.1808651565315383E-4</v>
      </c>
      <c r="U25" s="832">
        <f t="shared" si="9"/>
        <v>8.8245260641201841E-4</v>
      </c>
      <c r="V25" s="832">
        <f t="shared" si="9"/>
        <v>7.7224815109249063E-4</v>
      </c>
      <c r="W25" s="923"/>
    </row>
    <row r="26" spans="1:25" ht="21" customHeight="1">
      <c r="A26" s="197"/>
      <c r="C26" s="1619" t="s">
        <v>176</v>
      </c>
      <c r="D26" s="637" t="s">
        <v>167</v>
      </c>
      <c r="E26" s="957">
        <f t="shared" ref="E26:S26" si="10">E30-SUM(E6,E10,E14,E18,E22)</f>
        <v>6466.5210000000006</v>
      </c>
      <c r="F26" s="958">
        <f t="shared" si="10"/>
        <v>4257.3580000000002</v>
      </c>
      <c r="G26" s="958">
        <f t="shared" si="10"/>
        <v>10723.879000000001</v>
      </c>
      <c r="H26" s="957">
        <f t="shared" si="10"/>
        <v>6596.0403480580062</v>
      </c>
      <c r="I26" s="958">
        <f t="shared" si="10"/>
        <v>4431.5910000000003</v>
      </c>
      <c r="J26" s="958">
        <f t="shared" si="10"/>
        <v>11027.631348057999</v>
      </c>
      <c r="K26" s="892">
        <f t="shared" si="10"/>
        <v>6509.7890000000007</v>
      </c>
      <c r="L26" s="893">
        <f t="shared" si="10"/>
        <v>4609.2559999999976</v>
      </c>
      <c r="M26" s="893">
        <f t="shared" si="10"/>
        <v>11119.044999999998</v>
      </c>
      <c r="N26" s="672">
        <f t="shared" si="10"/>
        <v>6605.0960000000086</v>
      </c>
      <c r="O26" s="673">
        <f t="shared" si="10"/>
        <v>4821.3669999999984</v>
      </c>
      <c r="P26" s="673">
        <f t="shared" si="10"/>
        <v>11426.463000000003</v>
      </c>
      <c r="Q26" s="672">
        <f t="shared" si="10"/>
        <v>6681.0699999999961</v>
      </c>
      <c r="R26" s="673">
        <f t="shared" si="10"/>
        <v>5187.6200000000026</v>
      </c>
      <c r="S26" s="673">
        <f t="shared" si="10"/>
        <v>11868.689999999995</v>
      </c>
      <c r="T26" s="1449">
        <f t="shared" ref="T26:V26" si="11">T30-SUM(T6,T10,T14,T18,T22)</f>
        <v>6648.6519999999946</v>
      </c>
      <c r="U26" s="1450">
        <f t="shared" si="11"/>
        <v>5362.1199999999953</v>
      </c>
      <c r="V26" s="1450">
        <f t="shared" si="11"/>
        <v>12010.77199999999</v>
      </c>
      <c r="W26" s="923"/>
      <c r="X26" s="297"/>
    </row>
    <row r="27" spans="1:25" ht="21" customHeight="1">
      <c r="A27" s="197"/>
      <c r="C27" s="1620"/>
      <c r="D27" s="635" t="s">
        <v>168</v>
      </c>
      <c r="E27" s="1451">
        <f>+E26/G30</f>
        <v>9.5033212872103645E-2</v>
      </c>
      <c r="F27" s="1452">
        <f>+F26/G30</f>
        <v>6.2566936546986154E-2</v>
      </c>
      <c r="G27" s="1452">
        <f>+G26/G30</f>
        <v>0.15760014941908979</v>
      </c>
      <c r="H27" s="1451">
        <f>+H26/J30</f>
        <v>9.5426353947223971E-2</v>
      </c>
      <c r="I27" s="1452">
        <f>+I26/J30</f>
        <v>6.4112793282084593E-2</v>
      </c>
      <c r="J27" s="1452">
        <f>+J26/J30</f>
        <v>0.15953914722930845</v>
      </c>
      <c r="K27" s="1453">
        <f>+K26/M30</f>
        <v>9.2251654288034848E-2</v>
      </c>
      <c r="L27" s="1454">
        <f>+L26/M30</f>
        <v>6.5318782380972731E-2</v>
      </c>
      <c r="M27" s="1454">
        <f>+M26/M30</f>
        <v>0.15757043666900758</v>
      </c>
      <c r="N27" s="1455">
        <f>+N26/P30</f>
        <v>9.1275519324591547E-2</v>
      </c>
      <c r="O27" s="1456">
        <f>+O26/P30</f>
        <v>6.6626249910591337E-2</v>
      </c>
      <c r="P27" s="1456">
        <f>+P26/P30</f>
        <v>0.15790176923518284</v>
      </c>
      <c r="Q27" s="1455">
        <f>+Q26/S30</f>
        <v>9.0102600716012088E-2</v>
      </c>
      <c r="R27" s="1456">
        <f>+R26/S30</f>
        <v>6.9961556087033833E-2</v>
      </c>
      <c r="S27" s="1456">
        <f>+S26/S30</f>
        <v>0.16006415680304589</v>
      </c>
      <c r="T27" s="1533">
        <f>+T26/V30</f>
        <v>8.8845325808412451E-2</v>
      </c>
      <c r="U27" s="1532">
        <f>+U26/V30</f>
        <v>7.1653516896929559E-2</v>
      </c>
      <c r="V27" s="1532">
        <f>+V26/V30</f>
        <v>0.16049884270534201</v>
      </c>
      <c r="W27" s="923"/>
      <c r="X27" s="297"/>
      <c r="Y27" s="298"/>
    </row>
    <row r="28" spans="1:25" ht="21" customHeight="1">
      <c r="A28" s="197"/>
      <c r="C28" s="1620"/>
      <c r="D28" s="635" t="s">
        <v>169</v>
      </c>
      <c r="E28" s="1434">
        <f t="shared" ref="E28:S28" si="12">E32-SUM(E8,E12,E16,E20,E24)</f>
        <v>56.406999999999982</v>
      </c>
      <c r="F28" s="1435">
        <f t="shared" si="12"/>
        <v>11.164000000000001</v>
      </c>
      <c r="G28" s="1435">
        <f t="shared" si="12"/>
        <v>67.571000000000026</v>
      </c>
      <c r="H28" s="1434">
        <f t="shared" si="12"/>
        <v>44.490999999999929</v>
      </c>
      <c r="I28" s="1435">
        <f t="shared" si="12"/>
        <v>11.620999999999995</v>
      </c>
      <c r="J28" s="1435">
        <f t="shared" si="12"/>
        <v>56.112000000000023</v>
      </c>
      <c r="K28" s="1437">
        <f t="shared" si="12"/>
        <v>53.211999999999989</v>
      </c>
      <c r="L28" s="1438">
        <f t="shared" si="12"/>
        <v>12.450999999999993</v>
      </c>
      <c r="M28" s="1438">
        <f t="shared" si="12"/>
        <v>65.663000000000011</v>
      </c>
      <c r="N28" s="1440">
        <f t="shared" si="12"/>
        <v>38.837999999999965</v>
      </c>
      <c r="O28" s="1441">
        <f t="shared" si="12"/>
        <v>9.8789999999999978</v>
      </c>
      <c r="P28" s="1441">
        <f t="shared" si="12"/>
        <v>48.716999999999985</v>
      </c>
      <c r="Q28" s="1440">
        <f t="shared" si="12"/>
        <v>113.19</v>
      </c>
      <c r="R28" s="1441">
        <f t="shared" si="12"/>
        <v>14.259999999999991</v>
      </c>
      <c r="S28" s="1441">
        <f t="shared" si="12"/>
        <v>127.44999999999999</v>
      </c>
      <c r="T28" s="1531">
        <f t="shared" ref="T28:V28" si="13">T32-SUM(T8,T12,T16,T20,T24)</f>
        <v>43.128999999999991</v>
      </c>
      <c r="U28" s="1245">
        <f t="shared" si="13"/>
        <v>10.543000000000006</v>
      </c>
      <c r="V28" s="1245">
        <f t="shared" si="13"/>
        <v>53.671999999999969</v>
      </c>
      <c r="W28" s="923"/>
    </row>
    <row r="29" spans="1:25" ht="21" customHeight="1">
      <c r="A29" s="197"/>
      <c r="C29" s="1621"/>
      <c r="D29" s="636" t="s">
        <v>170</v>
      </c>
      <c r="E29" s="1443">
        <f t="shared" ref="E29:S29" si="14">E28/E26</f>
        <v>8.7229284494707397E-3</v>
      </c>
      <c r="F29" s="1444"/>
      <c r="G29" s="1444">
        <f t="shared" si="14"/>
        <v>6.300984932784119E-3</v>
      </c>
      <c r="H29" s="1443">
        <f t="shared" si="14"/>
        <v>6.745107314739044E-3</v>
      </c>
      <c r="I29" s="1444">
        <f t="shared" si="14"/>
        <v>2.6223087825568729E-3</v>
      </c>
      <c r="J29" s="1444">
        <f t="shared" si="14"/>
        <v>5.088309377505762E-3</v>
      </c>
      <c r="K29" s="1445">
        <f t="shared" si="14"/>
        <v>8.1741512666539552E-3</v>
      </c>
      <c r="L29" s="1446">
        <f t="shared" si="14"/>
        <v>2.7013036377237453E-3</v>
      </c>
      <c r="M29" s="1446">
        <f t="shared" si="14"/>
        <v>5.9054532111345913E-3</v>
      </c>
      <c r="N29" s="1447">
        <f t="shared" si="14"/>
        <v>5.8800053776659591E-3</v>
      </c>
      <c r="O29" s="1448">
        <f t="shared" si="14"/>
        <v>2.0490039443170371E-3</v>
      </c>
      <c r="P29" s="1448">
        <f t="shared" si="14"/>
        <v>4.2635240668962892E-3</v>
      </c>
      <c r="Q29" s="1447">
        <f t="shared" si="14"/>
        <v>1.6941897031463534E-2</v>
      </c>
      <c r="R29" s="1448">
        <f t="shared" si="14"/>
        <v>2.7488520747471832E-3</v>
      </c>
      <c r="S29" s="1448">
        <f t="shared" si="14"/>
        <v>1.0738337592438595E-2</v>
      </c>
      <c r="T29" s="1530">
        <f t="shared" ref="T29:V29" si="15">T28/T26</f>
        <v>6.4868788440122938E-3</v>
      </c>
      <c r="U29" s="1529">
        <f t="shared" si="15"/>
        <v>1.9661999358462725E-3</v>
      </c>
      <c r="V29" s="1529">
        <f t="shared" si="15"/>
        <v>4.4686553037556632E-3</v>
      </c>
      <c r="W29" s="923"/>
    </row>
    <row r="30" spans="1:25" ht="21" customHeight="1">
      <c r="A30" s="197"/>
      <c r="C30" s="1622" t="s">
        <v>38</v>
      </c>
      <c r="D30" s="638" t="s">
        <v>167</v>
      </c>
      <c r="E30" s="959">
        <f>+G30-F30</f>
        <v>34958.450000000004</v>
      </c>
      <c r="F30" s="960">
        <v>33086.402999999998</v>
      </c>
      <c r="G30" s="960">
        <v>68044.853000000003</v>
      </c>
      <c r="H30" s="959">
        <f>+J30-I30</f>
        <v>34970.427476584002</v>
      </c>
      <c r="I30" s="960">
        <v>34151.362000000001</v>
      </c>
      <c r="J30" s="960">
        <f>69120.789476584+1</f>
        <v>69121.789476584003</v>
      </c>
      <c r="K30" s="894">
        <f>+M30-L30</f>
        <v>34985.612000000001</v>
      </c>
      <c r="L30" s="895">
        <v>35579.940999999999</v>
      </c>
      <c r="M30" s="895">
        <v>70565.553</v>
      </c>
      <c r="N30" s="674">
        <f>+P30-O30</f>
        <v>35139.312000000005</v>
      </c>
      <c r="O30" s="675">
        <v>37225.063999999998</v>
      </c>
      <c r="P30" s="1458">
        <v>72364.376000000004</v>
      </c>
      <c r="Q30" s="674">
        <f>+S30-R30</f>
        <v>35505.11</v>
      </c>
      <c r="R30" s="675">
        <v>38644.47</v>
      </c>
      <c r="S30" s="675">
        <v>74149.58</v>
      </c>
      <c r="T30" s="1459">
        <f>+V30-U30</f>
        <v>35262.699999999997</v>
      </c>
      <c r="U30" s="1460">
        <v>39571.31</v>
      </c>
      <c r="V30" s="1460">
        <v>74834.009999999995</v>
      </c>
      <c r="W30" s="923"/>
      <c r="X30" s="297"/>
    </row>
    <row r="31" spans="1:25" ht="21" customHeight="1">
      <c r="A31" s="197"/>
      <c r="C31" s="1623"/>
      <c r="D31" s="635" t="s">
        <v>168</v>
      </c>
      <c r="E31" s="955">
        <f>+E30/G30</f>
        <v>0.51375597798704931</v>
      </c>
      <c r="F31" s="956">
        <f>+F30/G30</f>
        <v>0.48624402201295075</v>
      </c>
      <c r="G31" s="956">
        <f>+G30/G30</f>
        <v>1</v>
      </c>
      <c r="H31" s="955">
        <f>+H30/J30</f>
        <v>0.50592479942132773</v>
      </c>
      <c r="I31" s="956">
        <f>+I30/J30</f>
        <v>0.49407520057867227</v>
      </c>
      <c r="J31" s="956">
        <f>+J30/J30</f>
        <v>1</v>
      </c>
      <c r="K31" s="890">
        <f>+K30/M30</f>
        <v>0.49578881639317701</v>
      </c>
      <c r="L31" s="891">
        <f>+L30/M30</f>
        <v>0.50421118360682304</v>
      </c>
      <c r="M31" s="891">
        <f>+M30/M30</f>
        <v>1</v>
      </c>
      <c r="N31" s="669">
        <f>+N30/P30</f>
        <v>0.48558854428593434</v>
      </c>
      <c r="O31" s="670">
        <f>+O30/P30</f>
        <v>0.51441145571406566</v>
      </c>
      <c r="P31" s="670">
        <f>+P30/P30</f>
        <v>1</v>
      </c>
      <c r="Q31" s="669">
        <f>+Q30/S30</f>
        <v>0.4788308983004354</v>
      </c>
      <c r="R31" s="670">
        <f>+R30/S30</f>
        <v>0.52116910169956454</v>
      </c>
      <c r="S31" s="670">
        <f>+S30/S30</f>
        <v>1</v>
      </c>
      <c r="T31" s="1432">
        <f>+T30/V30</f>
        <v>0.47121222021912229</v>
      </c>
      <c r="U31" s="1433">
        <f>+U30/V30</f>
        <v>0.52878777978087776</v>
      </c>
      <c r="V31" s="1433">
        <f>+V30/V30</f>
        <v>1</v>
      </c>
      <c r="W31" s="923"/>
      <c r="X31" s="297"/>
    </row>
    <row r="32" spans="1:25" ht="21" customHeight="1">
      <c r="A32" s="197"/>
      <c r="C32" s="1623"/>
      <c r="D32" s="639" t="s">
        <v>169</v>
      </c>
      <c r="E32" s="1461">
        <f>+G32-F32</f>
        <v>412.55199999999996</v>
      </c>
      <c r="F32" s="1462">
        <v>87.891000000000005</v>
      </c>
      <c r="G32" s="1462">
        <v>500.44299999999998</v>
      </c>
      <c r="H32" s="1461">
        <f>+J32-I32</f>
        <v>397.29399999999998</v>
      </c>
      <c r="I32" s="1462">
        <v>95.742000000000004</v>
      </c>
      <c r="J32" s="1462">
        <v>493.036</v>
      </c>
      <c r="K32" s="1463">
        <f>+M32-L32</f>
        <v>324.166</v>
      </c>
      <c r="L32" s="1464">
        <v>83.617999999999995</v>
      </c>
      <c r="M32" s="1464">
        <v>407.78399999999999</v>
      </c>
      <c r="N32" s="1465">
        <f>+P32-O32</f>
        <v>266.07099999999997</v>
      </c>
      <c r="O32" s="1466">
        <v>68.590999999999994</v>
      </c>
      <c r="P32" s="1467">
        <v>334.66199999999998</v>
      </c>
      <c r="Q32" s="1465">
        <f>+S32-R32</f>
        <v>324.20999999999998</v>
      </c>
      <c r="R32" s="1466">
        <v>87.38</v>
      </c>
      <c r="S32" s="1466">
        <v>411.59</v>
      </c>
      <c r="T32" s="1528">
        <f>+V32-U32</f>
        <v>237.98999999999998</v>
      </c>
      <c r="U32" s="1243">
        <v>79.34</v>
      </c>
      <c r="V32" s="1243">
        <v>317.33</v>
      </c>
      <c r="W32" s="923"/>
    </row>
    <row r="33" spans="1:23" ht="21" customHeight="1" thickBot="1">
      <c r="A33" s="197"/>
      <c r="C33" s="1624"/>
      <c r="D33" s="640" t="s">
        <v>170</v>
      </c>
      <c r="E33" s="1468">
        <f t="shared" ref="E33:S33" si="16">E32/E30</f>
        <v>1.1801209721826909E-2</v>
      </c>
      <c r="F33" s="1469">
        <f t="shared" si="16"/>
        <v>2.6564084346068083E-3</v>
      </c>
      <c r="G33" s="1469">
        <f t="shared" si="16"/>
        <v>7.3546047634197986E-3</v>
      </c>
      <c r="H33" s="1468">
        <f t="shared" si="16"/>
        <v>1.1360856262509968E-2</v>
      </c>
      <c r="I33" s="1469">
        <f t="shared" si="16"/>
        <v>2.803460664321382E-3</v>
      </c>
      <c r="J33" s="1469">
        <f t="shared" si="16"/>
        <v>7.1328593159038951E-3</v>
      </c>
      <c r="K33" s="1470">
        <f t="shared" si="16"/>
        <v>9.2656947090135229E-3</v>
      </c>
      <c r="L33" s="1471">
        <f t="shared" si="16"/>
        <v>2.3501444254783897E-3</v>
      </c>
      <c r="M33" s="1471">
        <f t="shared" si="16"/>
        <v>5.7787969152597726E-3</v>
      </c>
      <c r="N33" s="1472">
        <f t="shared" si="16"/>
        <v>7.5718898537341858E-3</v>
      </c>
      <c r="O33" s="1473">
        <f t="shared" si="16"/>
        <v>1.8426026077483708E-3</v>
      </c>
      <c r="P33" s="1473">
        <f t="shared" si="16"/>
        <v>4.6246788613225924E-3</v>
      </c>
      <c r="Q33" s="1472">
        <f t="shared" si="16"/>
        <v>9.1313616547026612E-3</v>
      </c>
      <c r="R33" s="1473">
        <f t="shared" si="16"/>
        <v>2.2611255892498977E-3</v>
      </c>
      <c r="S33" s="1473">
        <f t="shared" si="16"/>
        <v>5.5508068960066935E-3</v>
      </c>
      <c r="T33" s="835">
        <f t="shared" ref="T33:V33" si="17">T32/T30</f>
        <v>6.7490577862727467E-3</v>
      </c>
      <c r="U33" s="836">
        <f t="shared" si="17"/>
        <v>2.004987957184132E-3</v>
      </c>
      <c r="V33" s="836">
        <f t="shared" si="17"/>
        <v>4.2404516342235306E-3</v>
      </c>
      <c r="W33" s="923"/>
    </row>
    <row r="34" spans="1:23">
      <c r="A34" s="197"/>
    </row>
    <row r="35" spans="1:23">
      <c r="A35" s="197"/>
      <c r="C35" s="463" t="s">
        <v>177</v>
      </c>
    </row>
    <row r="36" spans="1:23">
      <c r="A36" s="197"/>
    </row>
    <row r="37" spans="1:23">
      <c r="A37" s="197"/>
      <c r="C37" s="299"/>
    </row>
  </sheetData>
  <mergeCells count="14">
    <mergeCell ref="C1:BH1"/>
    <mergeCell ref="T4:V4"/>
    <mergeCell ref="C14:C17"/>
    <mergeCell ref="C18:C21"/>
    <mergeCell ref="Q4:S4"/>
    <mergeCell ref="E4:G4"/>
    <mergeCell ref="H4:J4"/>
    <mergeCell ref="K4:M4"/>
    <mergeCell ref="N4:P4"/>
    <mergeCell ref="C26:C29"/>
    <mergeCell ref="C30:C33"/>
    <mergeCell ref="C6:C9"/>
    <mergeCell ref="C10:C13"/>
    <mergeCell ref="C22:C25"/>
  </mergeCells>
  <phoneticPr fontId="7" type="noConversion"/>
  <pageMargins left="0" right="0" top="0.62992125984251968" bottom="0" header="0" footer="0"/>
  <pageSetup paperSize="9" scale="64" orientation="landscape" useFirstPageNumber="1" r:id="rId1"/>
  <headerFooter>
    <oddHeader>&amp;R&amp;"Trebuchet MS,보통"&amp;12
www.wooribank.com</oddHeader>
    <oddFooter>&amp;R&amp;"Trebuchet MS,보통"Page  18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showGridLines="0" view="pageBreakPreview" zoomScale="90" zoomScaleNormal="80" zoomScaleSheetLayoutView="90" workbookViewId="0">
      <selection activeCell="D13" sqref="D13:G14"/>
    </sheetView>
  </sheetViews>
  <sheetFormatPr defaultColWidth="11.42578125" defaultRowHeight="18"/>
  <cols>
    <col min="1" max="1" width="18.7109375" style="303" customWidth="1"/>
    <col min="2" max="2" width="4.5703125" style="303" customWidth="1"/>
    <col min="3" max="3" width="49.7109375" style="310" customWidth="1"/>
    <col min="4" max="9" width="17.42578125" style="310" customWidth="1"/>
    <col min="10" max="10" width="5" style="303" customWidth="1"/>
    <col min="11" max="16384" width="11.42578125" style="303"/>
  </cols>
  <sheetData>
    <row r="1" spans="1:11" ht="30.75" customHeight="1">
      <c r="A1" s="687"/>
      <c r="B1" s="301"/>
      <c r="C1" s="549" t="s">
        <v>296</v>
      </c>
      <c r="D1" s="302"/>
      <c r="E1" s="302"/>
      <c r="F1" s="302"/>
      <c r="G1" s="302"/>
      <c r="H1" s="302"/>
      <c r="I1" s="302"/>
      <c r="J1" s="302"/>
    </row>
    <row r="2" spans="1:11" ht="7.5" customHeight="1">
      <c r="A2" s="304"/>
      <c r="B2" s="305"/>
      <c r="C2" s="306"/>
      <c r="D2" s="306"/>
      <c r="E2" s="306"/>
      <c r="F2" s="306"/>
      <c r="G2" s="306"/>
      <c r="H2" s="306"/>
      <c r="I2" s="306"/>
    </row>
    <row r="3" spans="1:11" ht="27" customHeight="1">
      <c r="A3" s="307"/>
      <c r="B3" s="305"/>
      <c r="C3" s="151"/>
      <c r="D3" s="308"/>
      <c r="E3" s="308"/>
      <c r="F3" s="308"/>
      <c r="G3" s="308"/>
      <c r="H3" s="308"/>
      <c r="I3" s="85"/>
    </row>
    <row r="4" spans="1:11" ht="11.25" customHeight="1">
      <c r="A4" s="309"/>
      <c r="D4" s="1629" t="s">
        <v>412</v>
      </c>
      <c r="E4" s="1629" t="s">
        <v>413</v>
      </c>
      <c r="F4" s="1629" t="s">
        <v>414</v>
      </c>
      <c r="G4" s="1629" t="s">
        <v>410</v>
      </c>
      <c r="H4" s="1629" t="s">
        <v>411</v>
      </c>
      <c r="I4" s="1631"/>
      <c r="J4" s="311"/>
    </row>
    <row r="5" spans="1:11" s="313" customFormat="1" ht="17.25" customHeight="1">
      <c r="A5" s="312"/>
      <c r="C5" s="464" t="s">
        <v>24</v>
      </c>
      <c r="D5" s="1630"/>
      <c r="E5" s="1630"/>
      <c r="F5" s="1630"/>
      <c r="G5" s="1630"/>
      <c r="H5" s="1630"/>
      <c r="I5" s="1631"/>
    </row>
    <row r="6" spans="1:11" s="313" customFormat="1" ht="7.5" customHeight="1">
      <c r="A6" s="312"/>
      <c r="D6" s="314"/>
      <c r="E6" s="314"/>
      <c r="F6" s="314"/>
      <c r="G6" s="314"/>
      <c r="H6" s="314"/>
      <c r="I6" s="314"/>
      <c r="J6" s="314"/>
      <c r="K6" s="314"/>
    </row>
    <row r="7" spans="1:11" s="316" customFormat="1" ht="21" customHeight="1">
      <c r="A7" s="315"/>
      <c r="C7" s="657" t="s">
        <v>180</v>
      </c>
      <c r="D7" s="481">
        <f>D8+D15</f>
        <v>19223.667999999998</v>
      </c>
      <c r="E7" s="481">
        <f>E8+E15</f>
        <v>19482.264999999999</v>
      </c>
      <c r="F7" s="481">
        <f>F8+F15</f>
        <v>19116.650999999998</v>
      </c>
      <c r="G7" s="481">
        <f>G8+G15</f>
        <v>19439.144</v>
      </c>
      <c r="H7" s="1365">
        <f>H8+H15</f>
        <v>19781.800000000003</v>
      </c>
      <c r="I7" s="692"/>
    </row>
    <row r="8" spans="1:11" s="316" customFormat="1" ht="21" customHeight="1">
      <c r="A8" s="315"/>
      <c r="C8" s="659" t="s">
        <v>270</v>
      </c>
      <c r="D8" s="481">
        <v>16177.611999999999</v>
      </c>
      <c r="E8" s="481">
        <v>16447.708999999999</v>
      </c>
      <c r="F8" s="481">
        <v>16074.986999999999</v>
      </c>
      <c r="G8" s="481">
        <v>16591.817999999999</v>
      </c>
      <c r="H8" s="1365">
        <v>17036.330000000002</v>
      </c>
      <c r="I8" s="692"/>
    </row>
    <row r="9" spans="1:11" s="316" customFormat="1" ht="21" customHeight="1">
      <c r="A9" s="315"/>
      <c r="C9" s="658" t="s">
        <v>181</v>
      </c>
      <c r="D9" s="478">
        <v>3381.3919999999998</v>
      </c>
      <c r="E9" s="478">
        <v>3381.3919999999998</v>
      </c>
      <c r="F9" s="478">
        <v>3381.3919999999998</v>
      </c>
      <c r="G9" s="478">
        <v>3381.3919999999998</v>
      </c>
      <c r="H9" s="796"/>
      <c r="I9" s="693"/>
    </row>
    <row r="10" spans="1:11" s="316" customFormat="1" ht="21" customHeight="1">
      <c r="A10" s="315"/>
      <c r="C10" s="658" t="s">
        <v>182</v>
      </c>
      <c r="D10" s="478">
        <v>269.53300000000002</v>
      </c>
      <c r="E10" s="478">
        <v>269.53300000000002</v>
      </c>
      <c r="F10" s="478">
        <v>269.53300000000002</v>
      </c>
      <c r="G10" s="478">
        <v>269.53300000000002</v>
      </c>
      <c r="H10" s="796"/>
      <c r="I10" s="693"/>
    </row>
    <row r="11" spans="1:11" s="316" customFormat="1" ht="21" customHeight="1">
      <c r="A11" s="315"/>
      <c r="C11" s="658" t="s">
        <v>330</v>
      </c>
      <c r="D11" s="478">
        <v>0</v>
      </c>
      <c r="E11" s="478">
        <v>0</v>
      </c>
      <c r="F11" s="478">
        <v>0</v>
      </c>
      <c r="G11" s="478">
        <v>0</v>
      </c>
      <c r="H11" s="796"/>
      <c r="I11" s="693"/>
    </row>
    <row r="12" spans="1:11" s="316" customFormat="1" ht="21" customHeight="1">
      <c r="A12" s="315"/>
      <c r="C12" s="658" t="s">
        <v>268</v>
      </c>
      <c r="D12" s="478">
        <v>15349.795</v>
      </c>
      <c r="E12" s="478">
        <v>15523.516</v>
      </c>
      <c r="F12" s="478">
        <v>15620.005999999999</v>
      </c>
      <c r="G12" s="478">
        <v>15802.21</v>
      </c>
      <c r="H12" s="796"/>
      <c r="I12" s="693"/>
    </row>
    <row r="13" spans="1:11" s="316" customFormat="1" ht="21" customHeight="1">
      <c r="A13" s="315"/>
      <c r="C13" s="658" t="s">
        <v>183</v>
      </c>
      <c r="D13" s="478">
        <f>-1728.146+21.952</f>
        <v>-1706.194</v>
      </c>
      <c r="E13" s="478">
        <f>-1707.653+19.974</f>
        <v>-1687.6790000000001</v>
      </c>
      <c r="F13" s="478">
        <f>-1888.814+19.093</f>
        <v>-1869.721</v>
      </c>
      <c r="G13" s="478">
        <f>-2096.798+18.831</f>
        <v>-2077.9669999999996</v>
      </c>
      <c r="H13" s="796"/>
      <c r="I13" s="693"/>
    </row>
    <row r="14" spans="1:11" s="320" customFormat="1" ht="21" customHeight="1">
      <c r="A14" s="319"/>
      <c r="C14" s="658" t="s">
        <v>269</v>
      </c>
      <c r="D14" s="478">
        <v>-1116.914</v>
      </c>
      <c r="E14" s="478">
        <v>-1039.0530000000001</v>
      </c>
      <c r="F14" s="478">
        <v>-1326.223</v>
      </c>
      <c r="G14" s="478">
        <v>-783.35</v>
      </c>
      <c r="H14" s="796"/>
      <c r="I14" s="693"/>
    </row>
    <row r="15" spans="1:11" s="316" customFormat="1" ht="21" customHeight="1">
      <c r="A15" s="315"/>
      <c r="C15" s="659" t="s">
        <v>271</v>
      </c>
      <c r="D15" s="481">
        <v>3046.056</v>
      </c>
      <c r="E15" s="481">
        <v>3034.556</v>
      </c>
      <c r="F15" s="481">
        <v>3041.6640000000002</v>
      </c>
      <c r="G15" s="481">
        <v>2847.326</v>
      </c>
      <c r="H15" s="1365">
        <v>2745.47</v>
      </c>
      <c r="I15" s="692"/>
    </row>
    <row r="16" spans="1:11" s="316" customFormat="1" ht="21" customHeight="1">
      <c r="A16" s="315"/>
      <c r="C16" s="658" t="s">
        <v>331</v>
      </c>
      <c r="D16" s="478">
        <f>2064.266+953.622</f>
        <v>3017.8879999999999</v>
      </c>
      <c r="E16" s="478">
        <f>2052.716+953.622</f>
        <v>3006.3379999999997</v>
      </c>
      <c r="F16" s="478">
        <f>2052.716+953.622</f>
        <v>3006.3379999999997</v>
      </c>
      <c r="G16" s="478">
        <f>2052.716+780.811</f>
        <v>2833.527</v>
      </c>
      <c r="H16" s="796"/>
      <c r="I16" s="693"/>
    </row>
    <row r="17" spans="1:10" s="320" customFormat="1" ht="21" customHeight="1">
      <c r="A17" s="319"/>
      <c r="C17" s="658" t="s">
        <v>272</v>
      </c>
      <c r="D17" s="478">
        <v>28.167999999999999</v>
      </c>
      <c r="E17" s="478">
        <v>28.218</v>
      </c>
      <c r="F17" s="478">
        <v>35.326000000000001</v>
      </c>
      <c r="G17" s="478">
        <v>13.798999999999999</v>
      </c>
      <c r="H17" s="796"/>
      <c r="I17" s="693"/>
    </row>
    <row r="18" spans="1:10" s="316" customFormat="1" ht="21" customHeight="1">
      <c r="A18" s="315"/>
      <c r="C18" s="659" t="s">
        <v>184</v>
      </c>
      <c r="D18" s="481">
        <v>3414.8389999999999</v>
      </c>
      <c r="E18" s="481">
        <v>3458.3240000000001</v>
      </c>
      <c r="F18" s="481">
        <v>3486.5549999999998</v>
      </c>
      <c r="G18" s="481">
        <v>3167.2339999999999</v>
      </c>
      <c r="H18" s="1365">
        <v>3490.59</v>
      </c>
      <c r="I18" s="692"/>
    </row>
    <row r="19" spans="1:10" s="320" customFormat="1" ht="21" customHeight="1">
      <c r="A19" s="319"/>
      <c r="C19" s="658" t="s">
        <v>332</v>
      </c>
      <c r="D19" s="478">
        <f>1389.6+1889.996</f>
        <v>3279.596</v>
      </c>
      <c r="E19" s="478">
        <f>1396.7+1892.048</f>
        <v>3288.748</v>
      </c>
      <c r="F19" s="478">
        <f>1521.4+1870.292</f>
        <v>3391.692</v>
      </c>
      <c r="G19" s="478">
        <f>1516.5+1495.101</f>
        <v>3011.6010000000001</v>
      </c>
      <c r="H19" s="796"/>
      <c r="I19" s="693"/>
    </row>
    <row r="20" spans="1:10" s="320" customFormat="1" ht="21" customHeight="1">
      <c r="A20" s="319"/>
      <c r="C20" s="658" t="s">
        <v>185</v>
      </c>
      <c r="D20" s="480">
        <v>119.724</v>
      </c>
      <c r="E20" s="480">
        <v>152.69900000000001</v>
      </c>
      <c r="F20" s="480">
        <v>78.09</v>
      </c>
      <c r="G20" s="480">
        <v>137.23500000000001</v>
      </c>
      <c r="H20" s="797"/>
      <c r="I20" s="693"/>
    </row>
    <row r="21" spans="1:10" s="320" customFormat="1" ht="21" customHeight="1" thickBot="1">
      <c r="A21" s="319"/>
      <c r="C21" s="660" t="s">
        <v>186</v>
      </c>
      <c r="D21" s="482">
        <f>D8+D15+D18</f>
        <v>22638.506999999998</v>
      </c>
      <c r="E21" s="482">
        <f>E8+E15+E18</f>
        <v>22940.589</v>
      </c>
      <c r="F21" s="482">
        <f>F8+F15+F18</f>
        <v>22603.205999999998</v>
      </c>
      <c r="G21" s="482">
        <f>G8+G15+G18</f>
        <v>22606.378000000001</v>
      </c>
      <c r="H21" s="1364">
        <f>H8+H15+H18</f>
        <v>23272.390000000003</v>
      </c>
      <c r="I21" s="692"/>
    </row>
    <row r="22" spans="1:10" s="316" customFormat="1" ht="21" customHeight="1">
      <c r="A22" s="315"/>
      <c r="C22" s="409"/>
      <c r="D22" s="321"/>
      <c r="E22" s="321"/>
      <c r="F22" s="321"/>
      <c r="G22" s="961"/>
      <c r="H22" s="896"/>
      <c r="I22" s="321"/>
    </row>
    <row r="23" spans="1:10" s="320" customFormat="1" ht="21" customHeight="1" thickBot="1">
      <c r="A23" s="319"/>
      <c r="C23" s="660" t="s">
        <v>187</v>
      </c>
      <c r="D23" s="482">
        <v>148102.54699999999</v>
      </c>
      <c r="E23" s="1036">
        <v>150955.01999999999</v>
      </c>
      <c r="F23" s="482">
        <v>146762.20800000001</v>
      </c>
      <c r="G23" s="482">
        <v>149858.78400000001</v>
      </c>
      <c r="H23" s="1364">
        <v>152164.1</v>
      </c>
      <c r="I23" s="798"/>
    </row>
    <row r="24" spans="1:10" s="320" customFormat="1" ht="21" customHeight="1">
      <c r="A24" s="319"/>
      <c r="C24" s="409"/>
      <c r="D24" s="370"/>
      <c r="E24" s="370"/>
      <c r="F24" s="896"/>
      <c r="G24" s="962"/>
      <c r="H24" s="799"/>
      <c r="I24" s="799"/>
      <c r="J24" s="322"/>
    </row>
    <row r="25" spans="1:10" s="320" customFormat="1" ht="27" customHeight="1">
      <c r="A25" s="319"/>
      <c r="C25" s="659" t="s">
        <v>274</v>
      </c>
      <c r="D25" s="1038">
        <f>D8/D23*100</f>
        <v>10.923250361116342</v>
      </c>
      <c r="E25" s="1038">
        <f>E8/E23*100</f>
        <v>10.895768156633679</v>
      </c>
      <c r="F25" s="1038">
        <f>F8/F23*100</f>
        <v>10.953083371435785</v>
      </c>
      <c r="G25" s="1041">
        <f>G8/G23*100</f>
        <v>11.071635280318301</v>
      </c>
      <c r="H25" s="939">
        <f>H8/H23*100</f>
        <v>11.196024555069165</v>
      </c>
      <c r="I25" s="1037"/>
      <c r="J25" s="247"/>
    </row>
    <row r="26" spans="1:10" s="320" customFormat="1" ht="27" customHeight="1">
      <c r="A26" s="319"/>
      <c r="C26" s="661" t="s">
        <v>188</v>
      </c>
      <c r="D26" s="1039">
        <f>D7/D23*100</f>
        <v>12.979971235741136</v>
      </c>
      <c r="E26" s="1038">
        <f>E7/E23*100</f>
        <v>12.906006703188805</v>
      </c>
      <c r="F26" s="1038">
        <f>F7/F23*100</f>
        <v>13.025595117783997</v>
      </c>
      <c r="G26" s="1041">
        <f>G7/G23*100</f>
        <v>12.971641355370933</v>
      </c>
      <c r="H26" s="939">
        <f>H7/H23*100</f>
        <v>13.000306905505306</v>
      </c>
      <c r="I26" s="1037"/>
      <c r="J26" s="247"/>
    </row>
    <row r="27" spans="1:10" s="320" customFormat="1" ht="27" customHeight="1" thickBot="1">
      <c r="A27" s="319"/>
      <c r="C27" s="660" t="s">
        <v>273</v>
      </c>
      <c r="D27" s="1040">
        <f>D21/D23*100</f>
        <v>15.285697281087272</v>
      </c>
      <c r="E27" s="1040">
        <f>E21/E23*100</f>
        <v>15.196969931837975</v>
      </c>
      <c r="F27" s="1040">
        <f>F21/F23*100</f>
        <v>15.40124416770835</v>
      </c>
      <c r="G27" s="1042">
        <f>G21/G23*100</f>
        <v>15.085120402418317</v>
      </c>
      <c r="H27" s="940">
        <f>H21/H23*100</f>
        <v>15.294271119140458</v>
      </c>
      <c r="I27" s="1037"/>
      <c r="J27" s="247"/>
    </row>
    <row r="28" spans="1:10" s="324" customFormat="1" ht="12">
      <c r="A28" s="323"/>
      <c r="C28" s="300"/>
    </row>
    <row r="29" spans="1:10" ht="12.75" customHeight="1">
      <c r="A29" s="309"/>
      <c r="C29" s="386" t="s">
        <v>514</v>
      </c>
      <c r="D29" s="325"/>
      <c r="E29" s="325"/>
      <c r="F29" s="325"/>
      <c r="G29" s="325"/>
      <c r="H29" s="325"/>
      <c r="I29" s="325"/>
    </row>
    <row r="30" spans="1:10" ht="12.75" customHeight="1">
      <c r="A30" s="309"/>
      <c r="C30" s="386" t="s">
        <v>515</v>
      </c>
      <c r="D30" s="325"/>
      <c r="E30" s="325"/>
      <c r="F30" s="325"/>
      <c r="G30" s="325"/>
      <c r="H30" s="325"/>
      <c r="I30" s="325"/>
    </row>
    <row r="31" spans="1:10" ht="12.75" customHeight="1">
      <c r="A31" s="309"/>
      <c r="C31" s="386"/>
      <c r="D31" s="325"/>
      <c r="E31" s="325"/>
      <c r="F31" s="325"/>
      <c r="G31" s="325"/>
      <c r="H31" s="325"/>
      <c r="I31" s="325"/>
    </row>
    <row r="32" spans="1:10" ht="12" customHeight="1">
      <c r="A32" s="309"/>
      <c r="D32" s="326"/>
      <c r="E32" s="326"/>
      <c r="F32" s="326"/>
      <c r="G32" s="326"/>
      <c r="H32" s="326"/>
      <c r="I32" s="326"/>
    </row>
    <row r="33" spans="1:9">
      <c r="A33" s="309"/>
    </row>
    <row r="34" spans="1:9" ht="18.75">
      <c r="A34" s="309"/>
      <c r="C34" s="326"/>
      <c r="D34" s="326"/>
      <c r="E34" s="326"/>
      <c r="F34" s="326"/>
      <c r="G34" s="326"/>
      <c r="H34" s="326"/>
      <c r="I34" s="326"/>
    </row>
    <row r="35" spans="1:9">
      <c r="A35" s="309"/>
    </row>
    <row r="36" spans="1:9">
      <c r="A36" s="309"/>
    </row>
    <row r="37" spans="1:9">
      <c r="A37" s="309"/>
    </row>
    <row r="38" spans="1:9" ht="18.75">
      <c r="A38" s="309"/>
      <c r="C38" s="326"/>
      <c r="D38" s="326"/>
      <c r="E38" s="326"/>
      <c r="F38" s="326"/>
      <c r="G38" s="326"/>
      <c r="H38" s="326"/>
      <c r="I38" s="326"/>
    </row>
    <row r="39" spans="1:9">
      <c r="A39" s="309"/>
    </row>
    <row r="40" spans="1:9">
      <c r="A40" s="309"/>
    </row>
    <row r="41" spans="1:9">
      <c r="A41" s="309"/>
    </row>
    <row r="42" spans="1:9" ht="18.75">
      <c r="A42" s="309"/>
      <c r="C42" s="327"/>
      <c r="D42" s="327"/>
      <c r="E42" s="327"/>
      <c r="F42" s="327"/>
      <c r="G42" s="327"/>
      <c r="H42" s="327"/>
      <c r="I42" s="327"/>
    </row>
    <row r="43" spans="1:9">
      <c r="A43" s="309"/>
    </row>
    <row r="44" spans="1:9">
      <c r="A44" s="309"/>
    </row>
    <row r="45" spans="1:9">
      <c r="A45" s="309"/>
    </row>
    <row r="46" spans="1:9">
      <c r="A46" s="309"/>
      <c r="C46" s="328"/>
    </row>
    <row r="47" spans="1:9">
      <c r="A47" s="309"/>
    </row>
    <row r="50" spans="3:9" ht="14.25">
      <c r="C50" s="303"/>
      <c r="D50" s="329"/>
      <c r="E50" s="329"/>
      <c r="F50" s="329"/>
      <c r="G50" s="329"/>
      <c r="H50" s="329"/>
      <c r="I50" s="329"/>
    </row>
    <row r="51" spans="3:9" ht="14.25">
      <c r="C51" s="303"/>
      <c r="D51" s="330"/>
      <c r="E51" s="330"/>
      <c r="F51" s="330"/>
      <c r="G51" s="330"/>
      <c r="H51" s="330"/>
      <c r="I51" s="330"/>
    </row>
    <row r="52" spans="3:9">
      <c r="C52" s="303"/>
      <c r="D52" s="331"/>
      <c r="E52" s="331"/>
      <c r="F52" s="331"/>
      <c r="G52" s="331"/>
      <c r="H52" s="331"/>
      <c r="I52" s="331"/>
    </row>
  </sheetData>
  <mergeCells count="6">
    <mergeCell ref="D4:D5"/>
    <mergeCell ref="F4:F5"/>
    <mergeCell ref="I4:I5"/>
    <mergeCell ref="H4:H5"/>
    <mergeCell ref="G4:G5"/>
    <mergeCell ref="E4:E5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75" orientation="landscape" useFirstPageNumber="1" r:id="rId1"/>
  <headerFooter>
    <oddHeader>&amp;R&amp;"Trebuchet MS,보통"&amp;12
www.wooribank.com</oddHeader>
    <oddFooter xml:space="preserve">&amp;R&amp;"Trebuchet MS,보통"Page  19
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showGridLines="0" view="pageBreakPreview" zoomScale="80" zoomScaleNormal="70" zoomScaleSheetLayoutView="80" workbookViewId="0">
      <selection activeCell="A3" sqref="A3"/>
    </sheetView>
  </sheetViews>
  <sheetFormatPr defaultRowHeight="18"/>
  <cols>
    <col min="1" max="1" width="18.7109375" style="303" customWidth="1"/>
    <col min="2" max="2" width="4.5703125" style="303" customWidth="1"/>
    <col min="3" max="3" width="27" style="310" customWidth="1"/>
    <col min="4" max="5" width="18.5703125" style="310" customWidth="1"/>
    <col min="6" max="6" width="5.42578125" style="310" customWidth="1"/>
    <col min="7" max="7" width="31.28515625" style="310" customWidth="1"/>
    <col min="8" max="9" width="22.140625" style="310" customWidth="1"/>
    <col min="10" max="10" width="23.85546875" style="310" customWidth="1"/>
    <col min="11" max="11" width="19" style="310" hidden="1" customWidth="1"/>
    <col min="12" max="16384" width="9.140625" style="303"/>
  </cols>
  <sheetData>
    <row r="1" spans="1:12" ht="30.75" customHeight="1">
      <c r="A1" s="691"/>
      <c r="B1" s="410"/>
      <c r="C1" s="551" t="s">
        <v>309</v>
      </c>
      <c r="D1" s="294"/>
      <c r="E1" s="294"/>
      <c r="F1" s="294"/>
      <c r="G1" s="294"/>
      <c r="H1" s="294"/>
      <c r="I1" s="294"/>
      <c r="J1" s="294"/>
      <c r="K1" s="294"/>
    </row>
    <row r="2" spans="1:12" ht="7.5" customHeight="1">
      <c r="A2" s="304"/>
      <c r="B2" s="305"/>
      <c r="C2" s="308"/>
      <c r="D2" s="308"/>
      <c r="E2" s="308"/>
      <c r="F2" s="308"/>
      <c r="G2" s="308"/>
      <c r="H2" s="308"/>
      <c r="I2" s="308"/>
      <c r="J2" s="308"/>
      <c r="K2" s="308"/>
    </row>
    <row r="3" spans="1:12" ht="27" customHeight="1">
      <c r="A3" s="307"/>
      <c r="B3" s="305"/>
      <c r="C3" s="151"/>
      <c r="D3" s="1046"/>
      <c r="E3" s="1046"/>
      <c r="F3" s="308"/>
      <c r="G3" s="151"/>
      <c r="H3" s="1046"/>
      <c r="I3" s="308"/>
      <c r="J3" s="308"/>
      <c r="K3" s="308"/>
    </row>
    <row r="4" spans="1:12" ht="27" customHeight="1">
      <c r="A4" s="307"/>
      <c r="B4" s="305"/>
      <c r="C4" s="683" t="s">
        <v>327</v>
      </c>
      <c r="D4" s="1046"/>
      <c r="E4" s="308"/>
      <c r="F4" s="308"/>
      <c r="G4" s="35" t="s">
        <v>328</v>
      </c>
      <c r="H4" s="308"/>
      <c r="I4" s="308"/>
      <c r="J4" s="308"/>
      <c r="K4" s="308"/>
    </row>
    <row r="5" spans="1:12" s="305" customFormat="1" ht="17.25" customHeight="1">
      <c r="A5" s="304"/>
      <c r="C5" s="362"/>
      <c r="D5" s="1631"/>
      <c r="E5" s="1631"/>
      <c r="F5" s="1631"/>
      <c r="G5" s="362"/>
      <c r="H5" s="1631"/>
      <c r="I5" s="1631"/>
      <c r="J5" s="369"/>
      <c r="K5" s="369"/>
      <c r="L5" s="411"/>
    </row>
    <row r="6" spans="1:12" s="313" customFormat="1" ht="17.25" customHeight="1">
      <c r="A6" s="312"/>
      <c r="C6" s="408" t="s">
        <v>189</v>
      </c>
      <c r="D6" s="1031" t="s">
        <v>481</v>
      </c>
      <c r="E6" s="1031" t="s">
        <v>487</v>
      </c>
      <c r="F6" s="1631"/>
      <c r="G6" s="408" t="s">
        <v>189</v>
      </c>
      <c r="H6" s="1031" t="s">
        <v>488</v>
      </c>
      <c r="I6" s="1031" t="s">
        <v>489</v>
      </c>
      <c r="J6" s="1031" t="s">
        <v>487</v>
      </c>
      <c r="K6" s="371" t="s">
        <v>516</v>
      </c>
    </row>
    <row r="7" spans="1:12" s="316" customFormat="1" ht="20.25" customHeight="1">
      <c r="A7" s="315"/>
      <c r="C7" s="641" t="s">
        <v>198</v>
      </c>
      <c r="D7" s="318">
        <v>154068</v>
      </c>
      <c r="E7" s="318">
        <v>168472</v>
      </c>
      <c r="F7" s="370"/>
      <c r="G7" s="646" t="s">
        <v>491</v>
      </c>
      <c r="H7" s="481">
        <v>138487.23736500001</v>
      </c>
      <c r="I7" s="481">
        <v>52639</v>
      </c>
      <c r="J7" s="481">
        <f>K7-I7</f>
        <v>40508</v>
      </c>
      <c r="K7" s="481">
        <v>93147</v>
      </c>
    </row>
    <row r="8" spans="1:12" s="316" customFormat="1" ht="20.25" customHeight="1">
      <c r="A8" s="315"/>
      <c r="C8" s="641" t="s">
        <v>199</v>
      </c>
      <c r="D8" s="318">
        <v>0</v>
      </c>
      <c r="E8" s="318">
        <v>0</v>
      </c>
      <c r="F8" s="370"/>
      <c r="G8" s="647" t="s">
        <v>492</v>
      </c>
      <c r="H8" s="478">
        <v>463602.62161600002</v>
      </c>
      <c r="I8" s="478">
        <v>121414</v>
      </c>
      <c r="J8" s="481">
        <f>K8-I8</f>
        <v>126313</v>
      </c>
      <c r="K8" s="478">
        <v>247727</v>
      </c>
    </row>
    <row r="9" spans="1:12" s="316" customFormat="1" ht="20.25" customHeight="1">
      <c r="A9" s="315"/>
      <c r="C9" s="641" t="s">
        <v>200</v>
      </c>
      <c r="D9" s="318">
        <v>88786</v>
      </c>
      <c r="E9" s="318">
        <v>90890</v>
      </c>
      <c r="F9" s="370"/>
      <c r="G9" s="647" t="s">
        <v>493</v>
      </c>
      <c r="H9" s="479">
        <v>599549.68335299997</v>
      </c>
      <c r="I9" s="479">
        <v>157507</v>
      </c>
      <c r="J9" s="481">
        <f t="shared" ref="J9:J17" si="0">K9-I9</f>
        <v>165936</v>
      </c>
      <c r="K9" s="479">
        <v>323443</v>
      </c>
      <c r="L9" s="412"/>
    </row>
    <row r="10" spans="1:12" s="316" customFormat="1" ht="20.25" customHeight="1">
      <c r="A10" s="315"/>
      <c r="C10" s="641" t="s">
        <v>201</v>
      </c>
      <c r="D10" s="318">
        <v>8406665</v>
      </c>
      <c r="E10" s="318">
        <v>8735589</v>
      </c>
      <c r="F10" s="370"/>
      <c r="G10" s="648" t="s">
        <v>494</v>
      </c>
      <c r="H10" s="479">
        <v>135947.06173700001</v>
      </c>
      <c r="I10" s="479">
        <v>36093</v>
      </c>
      <c r="J10" s="481">
        <f t="shared" si="0"/>
        <v>39623</v>
      </c>
      <c r="K10" s="479">
        <v>75716</v>
      </c>
    </row>
    <row r="11" spans="1:12" s="316" customFormat="1" ht="20.25" customHeight="1">
      <c r="A11" s="315"/>
      <c r="C11" s="641" t="s">
        <v>202</v>
      </c>
      <c r="D11" s="318">
        <v>20081</v>
      </c>
      <c r="E11" s="318">
        <v>19981</v>
      </c>
      <c r="F11" s="370"/>
      <c r="G11" s="647" t="s">
        <v>495</v>
      </c>
      <c r="H11" s="478">
        <v>41623.646499000002</v>
      </c>
      <c r="I11" s="478">
        <v>8465</v>
      </c>
      <c r="J11" s="481">
        <f t="shared" si="0"/>
        <v>17617</v>
      </c>
      <c r="K11" s="478">
        <v>26082</v>
      </c>
    </row>
    <row r="12" spans="1:12" s="316" customFormat="1" ht="20.25" customHeight="1">
      <c r="A12" s="315"/>
      <c r="C12" s="641" t="s">
        <v>203</v>
      </c>
      <c r="D12" s="318">
        <v>35381</v>
      </c>
      <c r="E12" s="318">
        <v>35073</v>
      </c>
      <c r="F12" s="370"/>
      <c r="G12" s="648" t="s">
        <v>496</v>
      </c>
      <c r="H12" s="479">
        <v>1072999.1234820001</v>
      </c>
      <c r="I12" s="479">
        <v>274552</v>
      </c>
      <c r="J12" s="481">
        <f t="shared" si="0"/>
        <v>283994</v>
      </c>
      <c r="K12" s="479">
        <v>558546</v>
      </c>
    </row>
    <row r="13" spans="1:12" s="316" customFormat="1" ht="20.25" customHeight="1">
      <c r="A13" s="315"/>
      <c r="C13" s="641" t="s">
        <v>204</v>
      </c>
      <c r="D13" s="318">
        <f>D15-SUM(D7:D12)-D14</f>
        <v>15410</v>
      </c>
      <c r="E13" s="318">
        <f>E15-SUM(E7:E12)-E14</f>
        <v>28341</v>
      </c>
      <c r="F13" s="370"/>
      <c r="G13" s="648" t="s">
        <v>497</v>
      </c>
      <c r="H13" s="479">
        <v>1031375.4769829999</v>
      </c>
      <c r="I13" s="479">
        <v>265744</v>
      </c>
      <c r="J13" s="481">
        <f t="shared" si="0"/>
        <v>266720</v>
      </c>
      <c r="K13" s="479">
        <v>532464</v>
      </c>
    </row>
    <row r="14" spans="1:12" s="316" customFormat="1" ht="20.25" customHeight="1">
      <c r="A14" s="315"/>
      <c r="C14" s="641" t="s">
        <v>205</v>
      </c>
      <c r="D14" s="318">
        <v>24384</v>
      </c>
      <c r="E14" s="318">
        <v>22544</v>
      </c>
      <c r="F14" s="370"/>
      <c r="G14" s="647" t="s">
        <v>498</v>
      </c>
      <c r="H14" s="479">
        <v>8708.9011030000001</v>
      </c>
      <c r="I14" s="479">
        <v>8465</v>
      </c>
      <c r="J14" s="481">
        <f t="shared" si="0"/>
        <v>5</v>
      </c>
      <c r="K14" s="479">
        <v>8470</v>
      </c>
    </row>
    <row r="15" spans="1:12" s="320" customFormat="1" ht="20.25" customHeight="1">
      <c r="A15" s="319"/>
      <c r="C15" s="642" t="s">
        <v>206</v>
      </c>
      <c r="D15" s="317">
        <v>8744775</v>
      </c>
      <c r="E15" s="317">
        <v>9100890</v>
      </c>
      <c r="F15" s="370"/>
      <c r="G15" s="647" t="s">
        <v>499</v>
      </c>
      <c r="H15" s="479">
        <v>1513.886577</v>
      </c>
      <c r="I15" s="479">
        <v>0</v>
      </c>
      <c r="J15" s="481">
        <f t="shared" si="0"/>
        <v>0</v>
      </c>
      <c r="K15" s="479">
        <v>0</v>
      </c>
    </row>
    <row r="16" spans="1:12" s="320" customFormat="1" ht="20.25" customHeight="1">
      <c r="A16" s="319"/>
      <c r="C16" s="643" t="s">
        <v>207</v>
      </c>
      <c r="D16" s="318">
        <v>2133</v>
      </c>
      <c r="E16" s="318">
        <v>4487</v>
      </c>
      <c r="F16" s="370"/>
      <c r="G16" s="647" t="s">
        <v>500</v>
      </c>
      <c r="H16" s="479">
        <v>253.82106099999999</v>
      </c>
      <c r="I16" s="479">
        <v>937</v>
      </c>
      <c r="J16" s="481">
        <f t="shared" si="0"/>
        <v>4</v>
      </c>
      <c r="K16" s="479">
        <v>941</v>
      </c>
    </row>
    <row r="17" spans="1:11" s="316" customFormat="1" ht="20.25" customHeight="1">
      <c r="A17" s="315"/>
      <c r="C17" s="643" t="s">
        <v>208</v>
      </c>
      <c r="D17" s="318">
        <v>6132473</v>
      </c>
      <c r="E17" s="318">
        <v>6631369</v>
      </c>
      <c r="F17" s="370"/>
      <c r="G17" s="647" t="s">
        <v>501</v>
      </c>
      <c r="H17" s="479">
        <v>0</v>
      </c>
      <c r="I17" s="479">
        <v>0</v>
      </c>
      <c r="J17" s="481">
        <f t="shared" si="0"/>
        <v>0</v>
      </c>
      <c r="K17" s="479">
        <v>0</v>
      </c>
    </row>
    <row r="18" spans="1:11" s="316" customFormat="1" ht="20.25" customHeight="1">
      <c r="A18" s="315"/>
      <c r="C18" s="643" t="s">
        <v>209</v>
      </c>
      <c r="D18" s="318">
        <v>60363</v>
      </c>
      <c r="E18" s="318">
        <v>59834</v>
      </c>
      <c r="F18" s="370"/>
      <c r="G18" s="647" t="s">
        <v>502</v>
      </c>
      <c r="H18" s="479">
        <v>-221863.15752000001</v>
      </c>
      <c r="I18" s="479">
        <v>-57447</v>
      </c>
      <c r="J18" s="481">
        <f>K18-I18</f>
        <v>-62156</v>
      </c>
      <c r="K18" s="1045">
        <v>-119603</v>
      </c>
    </row>
    <row r="19" spans="1:11" s="316" customFormat="1" ht="20.25" customHeight="1">
      <c r="A19" s="315"/>
      <c r="C19" s="643" t="s">
        <v>210</v>
      </c>
      <c r="D19" s="318">
        <v>760055</v>
      </c>
      <c r="E19" s="318">
        <v>623447</v>
      </c>
      <c r="F19" s="370"/>
      <c r="G19" s="647" t="s">
        <v>503</v>
      </c>
      <c r="H19" s="479">
        <v>-155352.481971</v>
      </c>
      <c r="I19" s="479">
        <v>-29541</v>
      </c>
      <c r="J19" s="481">
        <f>K19-I19</f>
        <v>-40929</v>
      </c>
      <c r="K19" s="1045">
        <v>-70470</v>
      </c>
    </row>
    <row r="20" spans="1:11" s="320" customFormat="1" ht="20.25" customHeight="1">
      <c r="A20" s="319"/>
      <c r="C20" s="643" t="s">
        <v>211</v>
      </c>
      <c r="D20" s="318">
        <f>+D21-SUM(D16:D19)</f>
        <v>177959</v>
      </c>
      <c r="E20" s="318">
        <f>+E21-SUM(E16:E19)</f>
        <v>143440</v>
      </c>
      <c r="F20" s="370"/>
      <c r="G20" s="647" t="s">
        <v>504</v>
      </c>
      <c r="H20" s="478">
        <v>-163536.377198</v>
      </c>
      <c r="I20" s="479">
        <v>-40321</v>
      </c>
      <c r="J20" s="481">
        <f t="shared" ref="J20:J25" si="1">K20-I20</f>
        <v>-43254</v>
      </c>
      <c r="K20" s="479">
        <v>-83575</v>
      </c>
    </row>
    <row r="21" spans="1:11" s="316" customFormat="1" ht="20.25" customHeight="1">
      <c r="A21" s="315"/>
      <c r="C21" s="642" t="s">
        <v>212</v>
      </c>
      <c r="D21" s="317">
        <v>7132983</v>
      </c>
      <c r="E21" s="317">
        <v>7462577</v>
      </c>
      <c r="F21" s="370"/>
      <c r="G21" s="649" t="s">
        <v>505</v>
      </c>
      <c r="H21" s="481">
        <v>-5218.5593630000003</v>
      </c>
      <c r="I21" s="481">
        <v>-1034</v>
      </c>
      <c r="J21" s="481">
        <f t="shared" si="1"/>
        <v>-1954</v>
      </c>
      <c r="K21" s="481">
        <v>-2988</v>
      </c>
    </row>
    <row r="22" spans="1:11" s="316" customFormat="1" ht="20.25" customHeight="1">
      <c r="A22" s="315"/>
      <c r="C22" s="643" t="s">
        <v>213</v>
      </c>
      <c r="D22" s="318">
        <v>896331</v>
      </c>
      <c r="E22" s="318">
        <v>896331</v>
      </c>
      <c r="F22" s="370"/>
      <c r="G22" s="650" t="s">
        <v>506</v>
      </c>
      <c r="H22" s="478">
        <v>0</v>
      </c>
      <c r="I22" s="478">
        <v>0</v>
      </c>
      <c r="J22" s="481">
        <f t="shared" si="1"/>
        <v>0</v>
      </c>
      <c r="K22" s="478">
        <v>0</v>
      </c>
    </row>
    <row r="23" spans="1:11" s="320" customFormat="1" ht="20.25" customHeight="1">
      <c r="A23" s="319"/>
      <c r="C23" s="643" t="s">
        <v>214</v>
      </c>
      <c r="D23" s="318">
        <v>127097</v>
      </c>
      <c r="E23" s="318">
        <v>127097</v>
      </c>
      <c r="F23" s="370"/>
      <c r="G23" s="651" t="s">
        <v>507</v>
      </c>
      <c r="H23" s="478">
        <v>-5218.5593630000003</v>
      </c>
      <c r="I23" s="478">
        <v>-1034</v>
      </c>
      <c r="J23" s="481">
        <f t="shared" si="1"/>
        <v>-1954</v>
      </c>
      <c r="K23" s="481">
        <v>-2988</v>
      </c>
    </row>
    <row r="24" spans="1:11" s="316" customFormat="1" ht="20.25" customHeight="1">
      <c r="A24" s="315"/>
      <c r="C24" s="643" t="s">
        <v>215</v>
      </c>
      <c r="D24" s="318">
        <v>29571</v>
      </c>
      <c r="E24" s="318">
        <v>27791</v>
      </c>
      <c r="F24" s="370"/>
      <c r="G24" s="652" t="s">
        <v>508</v>
      </c>
      <c r="H24" s="481">
        <v>133268.678002</v>
      </c>
      <c r="I24" s="481">
        <v>51605</v>
      </c>
      <c r="J24" s="481">
        <f t="shared" si="1"/>
        <v>38554</v>
      </c>
      <c r="K24" s="481">
        <v>90159</v>
      </c>
    </row>
    <row r="25" spans="1:11" s="320" customFormat="1" ht="20.25" customHeight="1">
      <c r="A25" s="319"/>
      <c r="C25" s="643" t="s">
        <v>216</v>
      </c>
      <c r="D25" s="332">
        <v>558793</v>
      </c>
      <c r="E25" s="332">
        <v>587095</v>
      </c>
      <c r="F25" s="370"/>
      <c r="G25" s="647" t="s">
        <v>509</v>
      </c>
      <c r="H25" s="478">
        <v>32054.764313</v>
      </c>
      <c r="I25" s="478">
        <v>12289</v>
      </c>
      <c r="J25" s="481">
        <f t="shared" si="1"/>
        <v>10252</v>
      </c>
      <c r="K25" s="478">
        <v>22541</v>
      </c>
    </row>
    <row r="26" spans="1:11" s="320" customFormat="1" ht="20.25" customHeight="1">
      <c r="A26" s="319"/>
      <c r="C26" s="644" t="s">
        <v>217</v>
      </c>
      <c r="D26" s="363">
        <v>1611792</v>
      </c>
      <c r="E26" s="363">
        <v>1638313</v>
      </c>
      <c r="F26" s="370"/>
      <c r="G26" s="1637" t="s">
        <v>510</v>
      </c>
      <c r="H26" s="1639">
        <v>101213.91368899999</v>
      </c>
      <c r="I26" s="1639">
        <v>39316</v>
      </c>
      <c r="J26" s="1632">
        <f>K26-I26</f>
        <v>28302</v>
      </c>
      <c r="K26" s="1632">
        <v>67618</v>
      </c>
    </row>
    <row r="27" spans="1:11" s="320" customFormat="1" ht="20.25" customHeight="1" thickBot="1">
      <c r="A27" s="319"/>
      <c r="C27" s="645" t="s">
        <v>218</v>
      </c>
      <c r="D27" s="665">
        <f>D21+D26</f>
        <v>8744775</v>
      </c>
      <c r="E27" s="665">
        <f>E21+E26</f>
        <v>9100890</v>
      </c>
      <c r="F27" s="370"/>
      <c r="G27" s="1638"/>
      <c r="H27" s="1633"/>
      <c r="I27" s="1633"/>
      <c r="J27" s="1633"/>
      <c r="K27" s="1633"/>
    </row>
    <row r="28" spans="1:11" s="320" customFormat="1" ht="5.25" customHeight="1">
      <c r="A28" s="319"/>
      <c r="C28" s="413"/>
      <c r="D28" s="333"/>
      <c r="E28" s="333"/>
      <c r="F28" s="333"/>
      <c r="G28" s="476"/>
      <c r="H28" s="333"/>
      <c r="I28" s="333"/>
      <c r="J28" s="333"/>
      <c r="K28" s="333"/>
    </row>
    <row r="29" spans="1:11" s="320" customFormat="1" ht="17.25" customHeight="1">
      <c r="A29" s="319"/>
      <c r="C29" s="413"/>
      <c r="D29" s="333"/>
      <c r="E29" s="333"/>
      <c r="F29" s="333"/>
      <c r="G29" s="389"/>
      <c r="H29" s="333"/>
      <c r="I29" s="333"/>
      <c r="J29" s="333"/>
      <c r="K29" s="333"/>
    </row>
    <row r="30" spans="1:11" s="320" customFormat="1" ht="27.75" customHeight="1">
      <c r="A30" s="319"/>
      <c r="C30" s="683" t="s">
        <v>490</v>
      </c>
      <c r="D30" s="333"/>
      <c r="E30" s="333"/>
      <c r="F30" s="333"/>
      <c r="H30" s="333"/>
      <c r="I30" s="333"/>
      <c r="J30" s="333"/>
      <c r="K30" s="333"/>
    </row>
    <row r="31" spans="1:11" s="337" customFormat="1" ht="17.25" customHeight="1">
      <c r="A31" s="360"/>
      <c r="C31" s="408" t="s">
        <v>189</v>
      </c>
      <c r="D31" s="365" t="s">
        <v>195</v>
      </c>
      <c r="E31" s="364" t="s">
        <v>190</v>
      </c>
      <c r="F31" s="366"/>
      <c r="G31" s="408" t="s">
        <v>189</v>
      </c>
      <c r="H31" s="364" t="s">
        <v>194</v>
      </c>
      <c r="I31" s="366"/>
      <c r="J31" s="366"/>
      <c r="K31" s="366"/>
    </row>
    <row r="32" spans="1:11" s="337" customFormat="1" ht="17.25" customHeight="1">
      <c r="A32" s="336"/>
      <c r="C32" s="758" t="s">
        <v>196</v>
      </c>
      <c r="D32" s="982">
        <v>4636064</v>
      </c>
      <c r="E32" s="1634">
        <v>13034.554</v>
      </c>
      <c r="F32" s="367"/>
      <c r="G32" s="653" t="s">
        <v>191</v>
      </c>
      <c r="H32" s="979">
        <v>9649749</v>
      </c>
      <c r="I32" s="367"/>
      <c r="J32" s="367"/>
      <c r="K32" s="367"/>
    </row>
    <row r="33" spans="1:11" s="337" customFormat="1" ht="17.25" customHeight="1">
      <c r="A33" s="336"/>
      <c r="C33" s="759" t="s">
        <v>193</v>
      </c>
      <c r="D33" s="983">
        <v>581817</v>
      </c>
      <c r="E33" s="1635"/>
      <c r="F33" s="367"/>
      <c r="G33" s="654" t="s">
        <v>192</v>
      </c>
      <c r="H33" s="980">
        <v>1972322</v>
      </c>
      <c r="I33" s="367"/>
      <c r="J33" s="367"/>
      <c r="K33" s="367"/>
    </row>
    <row r="34" spans="1:11" s="335" customFormat="1" ht="17.25" customHeight="1" thickBot="1">
      <c r="A34" s="334"/>
      <c r="C34" s="760" t="s">
        <v>197</v>
      </c>
      <c r="D34" s="984">
        <v>2354765</v>
      </c>
      <c r="E34" s="1636"/>
      <c r="F34" s="368"/>
      <c r="G34" s="655" t="s">
        <v>193</v>
      </c>
      <c r="H34" s="981">
        <v>1183909</v>
      </c>
      <c r="I34" s="368"/>
      <c r="J34" s="368"/>
      <c r="K34" s="368"/>
    </row>
    <row r="35" spans="1:11" s="337" customFormat="1" ht="4.5" customHeight="1" thickTop="1">
      <c r="A35" s="336"/>
      <c r="C35" s="414"/>
      <c r="D35" s="414"/>
      <c r="E35" s="414"/>
      <c r="F35" s="414"/>
      <c r="G35" s="414"/>
      <c r="H35" s="414"/>
      <c r="I35" s="414"/>
      <c r="J35" s="414"/>
      <c r="K35" s="414"/>
    </row>
    <row r="36" spans="1:11" s="324" customFormat="1" ht="17.25" customHeight="1">
      <c r="A36" s="323"/>
      <c r="C36" s="477"/>
      <c r="D36" s="361"/>
      <c r="E36" s="361"/>
      <c r="F36" s="361"/>
      <c r="G36" s="477"/>
      <c r="H36" s="361"/>
      <c r="I36" s="361"/>
      <c r="J36" s="361"/>
      <c r="K36" s="361"/>
    </row>
    <row r="37" spans="1:11" ht="18.75" hidden="1" customHeight="1">
      <c r="A37" s="309"/>
      <c r="C37" s="415" t="s">
        <v>14</v>
      </c>
      <c r="D37" s="415"/>
      <c r="E37" s="415"/>
      <c r="F37" s="415"/>
      <c r="G37" s="415" t="s">
        <v>14</v>
      </c>
      <c r="H37" s="415"/>
      <c r="I37" s="415"/>
      <c r="J37" s="415"/>
      <c r="K37" s="415"/>
    </row>
    <row r="38" spans="1:11" ht="18.75" hidden="1" customHeight="1">
      <c r="A38" s="309"/>
      <c r="C38" s="415" t="s">
        <v>15</v>
      </c>
      <c r="D38" s="415"/>
      <c r="E38" s="415"/>
      <c r="F38" s="415"/>
      <c r="G38" s="415" t="s">
        <v>15</v>
      </c>
      <c r="H38" s="415"/>
      <c r="I38" s="415"/>
      <c r="J38" s="415"/>
      <c r="K38" s="415"/>
    </row>
    <row r="39" spans="1:11" ht="18.75" hidden="1" customHeight="1">
      <c r="A39" s="309"/>
      <c r="C39" s="310" t="s">
        <v>16</v>
      </c>
      <c r="G39" s="310" t="s">
        <v>16</v>
      </c>
    </row>
    <row r="40" spans="1:11">
      <c r="A40" s="309"/>
    </row>
  </sheetData>
  <mergeCells count="9">
    <mergeCell ref="K26:K27"/>
    <mergeCell ref="J26:J27"/>
    <mergeCell ref="E32:E34"/>
    <mergeCell ref="H5:I5"/>
    <mergeCell ref="D5:E5"/>
    <mergeCell ref="F5:F6"/>
    <mergeCell ref="G26:G27"/>
    <mergeCell ref="I26:I27"/>
    <mergeCell ref="H26:H27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70" orientation="landscape" useFirstPageNumber="1" r:id="rId1"/>
  <headerFooter>
    <oddHeader>&amp;R&amp;"Trebuchet MS,보통"&amp;12
www.wooribank.com</oddHeader>
    <oddFooter xml:space="preserve">&amp;R&amp;"Trebuchet MS,보통"Page  20
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showGridLines="0" view="pageBreakPreview" zoomScale="80" zoomScaleNormal="90" zoomScaleSheetLayoutView="80" workbookViewId="0">
      <selection activeCell="A3" sqref="A3"/>
    </sheetView>
  </sheetViews>
  <sheetFormatPr defaultRowHeight="20.25"/>
  <cols>
    <col min="1" max="1" width="18.28515625" style="340" customWidth="1"/>
    <col min="2" max="2" width="1.5703125" style="340" customWidth="1"/>
    <col min="3" max="3" width="21.140625" style="340" customWidth="1"/>
    <col min="4" max="4" width="8.42578125" style="340" customWidth="1"/>
    <col min="5" max="6" width="8" style="340" customWidth="1"/>
    <col min="7" max="7" width="9.28515625" style="340" bestFit="1" customWidth="1"/>
    <col min="8" max="9" width="8" style="340" customWidth="1"/>
    <col min="10" max="10" width="8.28515625" style="340" customWidth="1"/>
    <col min="11" max="11" width="8" style="340" customWidth="1"/>
    <col min="12" max="15" width="8.140625" style="340" customWidth="1"/>
    <col min="16" max="16" width="9.7109375" style="340" customWidth="1"/>
    <col min="17" max="17" width="9.85546875" style="340" customWidth="1"/>
    <col min="18" max="18" width="9.28515625" style="340" customWidth="1"/>
    <col min="19" max="21" width="15.7109375" style="340" customWidth="1"/>
    <col min="22" max="16384" width="9.140625" style="340"/>
  </cols>
  <sheetData>
    <row r="1" spans="1:19" ht="30" customHeight="1">
      <c r="A1" s="687"/>
      <c r="B1" s="338"/>
      <c r="C1" s="1564" t="s">
        <v>292</v>
      </c>
      <c r="D1" s="1564"/>
      <c r="E1" s="1564"/>
      <c r="F1" s="1564"/>
      <c r="G1" s="1564"/>
      <c r="H1" s="1564"/>
      <c r="I1" s="1564"/>
      <c r="J1" s="83"/>
      <c r="K1" s="83"/>
      <c r="L1" s="343"/>
      <c r="M1" s="343"/>
      <c r="N1" s="343"/>
      <c r="O1" s="343"/>
      <c r="P1" s="343"/>
      <c r="Q1" s="343"/>
      <c r="R1" s="338"/>
      <c r="S1" s="339"/>
    </row>
    <row r="2" spans="1:19">
      <c r="A2" s="341"/>
      <c r="R2" s="339"/>
      <c r="S2" s="339"/>
    </row>
    <row r="3" spans="1:19">
      <c r="A3" s="341"/>
      <c r="R3" s="339"/>
      <c r="S3" s="339"/>
    </row>
    <row r="4" spans="1:19" s="12" customFormat="1" ht="13.5">
      <c r="A4" s="344"/>
      <c r="C4" s="1032" t="s">
        <v>512</v>
      </c>
      <c r="D4" s="345"/>
      <c r="E4" s="345"/>
      <c r="F4" s="345"/>
      <c r="G4" s="345"/>
      <c r="H4" s="345"/>
      <c r="I4" s="345"/>
      <c r="J4" s="345"/>
      <c r="K4" s="345"/>
      <c r="L4" s="345"/>
      <c r="M4" s="345"/>
      <c r="N4" s="345"/>
      <c r="O4" s="345"/>
      <c r="P4" s="345"/>
      <c r="Q4" s="345"/>
      <c r="R4" s="345"/>
      <c r="S4" s="345"/>
    </row>
    <row r="5" spans="1:19" s="345" customFormat="1" ht="12">
      <c r="A5" s="344"/>
    </row>
    <row r="6" spans="1:19" s="345" customFormat="1" ht="27" customHeight="1">
      <c r="A6" s="344"/>
      <c r="D6" s="1643" t="s">
        <v>511</v>
      </c>
      <c r="E6" s="1644"/>
      <c r="F6" s="1643" t="s">
        <v>417</v>
      </c>
      <c r="G6" s="1644"/>
      <c r="H6" s="1643" t="s">
        <v>412</v>
      </c>
      <c r="I6" s="1644"/>
      <c r="J6" s="1643" t="s">
        <v>413</v>
      </c>
      <c r="K6" s="1644"/>
      <c r="L6" s="1643" t="s">
        <v>414</v>
      </c>
      <c r="M6" s="1644"/>
      <c r="N6" s="1645" t="s">
        <v>410</v>
      </c>
      <c r="O6" s="1646"/>
      <c r="P6" s="1645" t="s">
        <v>411</v>
      </c>
      <c r="Q6" s="1646"/>
      <c r="R6" s="701"/>
    </row>
    <row r="7" spans="1:19" s="345" customFormat="1" ht="27" customHeight="1">
      <c r="A7" s="344"/>
      <c r="C7" s="443" t="s">
        <v>220</v>
      </c>
      <c r="D7" s="562" t="s">
        <v>221</v>
      </c>
      <c r="E7" s="563" t="s">
        <v>4</v>
      </c>
      <c r="F7" s="562" t="s">
        <v>221</v>
      </c>
      <c r="G7" s="563" t="s">
        <v>4</v>
      </c>
      <c r="H7" s="562" t="s">
        <v>221</v>
      </c>
      <c r="I7" s="563" t="s">
        <v>4</v>
      </c>
      <c r="J7" s="562" t="s">
        <v>221</v>
      </c>
      <c r="K7" s="563" t="s">
        <v>4</v>
      </c>
      <c r="L7" s="562" t="s">
        <v>221</v>
      </c>
      <c r="M7" s="563" t="s">
        <v>4</v>
      </c>
      <c r="N7" s="562" t="s">
        <v>221</v>
      </c>
      <c r="O7" s="563" t="s">
        <v>4</v>
      </c>
      <c r="P7" s="562" t="s">
        <v>221</v>
      </c>
      <c r="Q7" s="563" t="s">
        <v>4</v>
      </c>
    </row>
    <row r="8" spans="1:19" s="345" customFormat="1" ht="27" customHeight="1">
      <c r="A8" s="344"/>
      <c r="C8" s="587" t="s">
        <v>222</v>
      </c>
      <c r="D8" s="347">
        <f t="shared" ref="D8:O8" si="0">D9+D10+D11+D12+D13</f>
        <v>6682.3420000000006</v>
      </c>
      <c r="E8" s="346">
        <f t="shared" si="0"/>
        <v>155.36799999999999</v>
      </c>
      <c r="F8" s="347">
        <f t="shared" si="0"/>
        <v>6630.7179999999998</v>
      </c>
      <c r="G8" s="346">
        <f t="shared" si="0"/>
        <v>171.35000000000002</v>
      </c>
      <c r="H8" s="347">
        <f t="shared" si="0"/>
        <v>6758.920000000001</v>
      </c>
      <c r="I8" s="346">
        <f t="shared" si="0"/>
        <v>167.00223</v>
      </c>
      <c r="J8" s="347">
        <f t="shared" si="0"/>
        <v>6987.2699999999995</v>
      </c>
      <c r="K8" s="346">
        <f t="shared" si="0"/>
        <v>178.524</v>
      </c>
      <c r="L8" s="347">
        <f t="shared" si="0"/>
        <v>6833.9400000000005</v>
      </c>
      <c r="M8" s="346">
        <f t="shared" si="0"/>
        <v>182.54899699999999</v>
      </c>
      <c r="N8" s="347">
        <f t="shared" si="0"/>
        <v>7277.0649999999996</v>
      </c>
      <c r="O8" s="346">
        <f t="shared" si="0"/>
        <v>249.24712400000001</v>
      </c>
      <c r="P8" s="1242">
        <f t="shared" ref="P8:Q8" si="1">P9+P10+P11+P12+P13</f>
        <v>7574.4469999999992</v>
      </c>
      <c r="Q8" s="1243">
        <f t="shared" si="1"/>
        <v>258.197</v>
      </c>
    </row>
    <row r="9" spans="1:19" s="345" customFormat="1" ht="27" customHeight="1">
      <c r="A9" s="344"/>
      <c r="C9" s="588" t="s">
        <v>223</v>
      </c>
      <c r="D9" s="349">
        <v>6303.3760000000002</v>
      </c>
      <c r="E9" s="348">
        <v>66.317999999999998</v>
      </c>
      <c r="F9" s="349">
        <v>6230.8789999999999</v>
      </c>
      <c r="G9" s="348">
        <v>65.298000000000002</v>
      </c>
      <c r="H9" s="349">
        <v>6358.7610000000004</v>
      </c>
      <c r="I9" s="348">
        <v>65.797413000000006</v>
      </c>
      <c r="J9" s="349">
        <v>6571.2479999999996</v>
      </c>
      <c r="K9" s="348">
        <v>67.099000000000004</v>
      </c>
      <c r="L9" s="349">
        <v>6427.4040000000005</v>
      </c>
      <c r="M9" s="348">
        <v>66.508997000000008</v>
      </c>
      <c r="N9" s="926">
        <v>6852.7549999999992</v>
      </c>
      <c r="O9" s="671">
        <v>107.457724</v>
      </c>
      <c r="P9" s="1244">
        <v>7139.32</v>
      </c>
      <c r="Q9" s="1245">
        <v>112.038</v>
      </c>
    </row>
    <row r="10" spans="1:19" s="345" customFormat="1" ht="27" customHeight="1">
      <c r="A10" s="344"/>
      <c r="C10" s="588" t="s">
        <v>224</v>
      </c>
      <c r="D10" s="349">
        <v>328.18299999999999</v>
      </c>
      <c r="E10" s="348">
        <v>54.71</v>
      </c>
      <c r="F10" s="349">
        <v>330.18299999999999</v>
      </c>
      <c r="G10" s="348">
        <v>57.322000000000003</v>
      </c>
      <c r="H10" s="349">
        <v>339.36599999999999</v>
      </c>
      <c r="I10" s="348">
        <v>59.627769000000001</v>
      </c>
      <c r="J10" s="349">
        <v>346.63900000000001</v>
      </c>
      <c r="K10" s="348">
        <v>62.734999999999999</v>
      </c>
      <c r="L10" s="349">
        <v>349.88400000000001</v>
      </c>
      <c r="M10" s="348">
        <v>75.087000000000003</v>
      </c>
      <c r="N10" s="926">
        <v>352.40900000000005</v>
      </c>
      <c r="O10" s="671">
        <v>87.75739999999999</v>
      </c>
      <c r="P10" s="1244">
        <v>362.55599999999998</v>
      </c>
      <c r="Q10" s="1245">
        <v>91.149000000000001</v>
      </c>
    </row>
    <row r="11" spans="1:19" s="345" customFormat="1" ht="27" customHeight="1">
      <c r="A11" s="344"/>
      <c r="C11" s="588" t="s">
        <v>225</v>
      </c>
      <c r="D11" s="349">
        <v>0</v>
      </c>
      <c r="E11" s="348">
        <v>0</v>
      </c>
      <c r="F11" s="349">
        <v>0</v>
      </c>
      <c r="G11" s="348">
        <v>0</v>
      </c>
      <c r="H11" s="349">
        <v>0</v>
      </c>
      <c r="I11" s="348">
        <v>0</v>
      </c>
      <c r="J11" s="349">
        <v>0</v>
      </c>
      <c r="K11" s="348">
        <v>0</v>
      </c>
      <c r="L11" s="349">
        <v>0</v>
      </c>
      <c r="M11" s="348">
        <v>0</v>
      </c>
      <c r="N11" s="926">
        <v>0</v>
      </c>
      <c r="O11" s="671">
        <v>0</v>
      </c>
      <c r="P11" s="1244">
        <v>0</v>
      </c>
      <c r="Q11" s="1245">
        <v>0</v>
      </c>
    </row>
    <row r="12" spans="1:19" s="345" customFormat="1" ht="27" customHeight="1">
      <c r="A12" s="344"/>
      <c r="C12" s="588" t="s">
        <v>226</v>
      </c>
      <c r="D12" s="349">
        <v>31.510999999999999</v>
      </c>
      <c r="E12" s="348">
        <v>20.922000000000001</v>
      </c>
      <c r="F12" s="349">
        <v>46.107999999999997</v>
      </c>
      <c r="G12" s="348">
        <v>32.081000000000003</v>
      </c>
      <c r="H12" s="349">
        <v>39.451999999999998</v>
      </c>
      <c r="I12" s="348">
        <v>26.958742000000001</v>
      </c>
      <c r="J12" s="349">
        <v>46.057000000000002</v>
      </c>
      <c r="K12" s="348">
        <v>32.25</v>
      </c>
      <c r="L12" s="349">
        <v>38.222999999999999</v>
      </c>
      <c r="M12" s="348">
        <v>27.288999999999998</v>
      </c>
      <c r="N12" s="926">
        <v>48.859000000000002</v>
      </c>
      <c r="O12" s="671">
        <v>35.994999999999997</v>
      </c>
      <c r="P12" s="1244">
        <v>48.648000000000003</v>
      </c>
      <c r="Q12" s="1245">
        <v>36.170999999999999</v>
      </c>
    </row>
    <row r="13" spans="1:19" s="345" customFormat="1" ht="27" customHeight="1" thickBot="1">
      <c r="A13" s="344"/>
      <c r="C13" s="656" t="s">
        <v>227</v>
      </c>
      <c r="D13" s="351">
        <v>19.271999999999998</v>
      </c>
      <c r="E13" s="350">
        <v>13.417999999999999</v>
      </c>
      <c r="F13" s="351">
        <v>23.547999999999998</v>
      </c>
      <c r="G13" s="350">
        <v>16.649000000000001</v>
      </c>
      <c r="H13" s="351">
        <v>21.341000000000001</v>
      </c>
      <c r="I13" s="350">
        <v>14.618306</v>
      </c>
      <c r="J13" s="351">
        <v>23.326000000000001</v>
      </c>
      <c r="K13" s="350">
        <v>16.440000000000001</v>
      </c>
      <c r="L13" s="351">
        <v>18.428999999999998</v>
      </c>
      <c r="M13" s="350">
        <v>13.664</v>
      </c>
      <c r="N13" s="927">
        <v>23.042000000000002</v>
      </c>
      <c r="O13" s="925">
        <v>18.036999999999999</v>
      </c>
      <c r="P13" s="1246">
        <v>23.922999999999998</v>
      </c>
      <c r="Q13" s="1247">
        <v>18.838999999999999</v>
      </c>
    </row>
    <row r="14" spans="1:19" s="345" customFormat="1" ht="12">
      <c r="A14" s="344"/>
    </row>
    <row r="15" spans="1:19" s="345" customFormat="1" ht="12">
      <c r="A15" s="344"/>
    </row>
    <row r="16" spans="1:19" s="345" customFormat="1" ht="12">
      <c r="A16" s="344"/>
      <c r="P16" s="844"/>
    </row>
    <row r="17" spans="1:22" s="345" customFormat="1" ht="12">
      <c r="A17" s="344"/>
    </row>
    <row r="18" spans="1:22" s="345" customFormat="1" ht="12">
      <c r="A18" s="344"/>
    </row>
    <row r="19" spans="1:22" s="345" customFormat="1" ht="13.5">
      <c r="A19" s="344"/>
      <c r="C19" s="1032" t="s">
        <v>513</v>
      </c>
      <c r="Q19" s="684"/>
      <c r="R19" s="43"/>
      <c r="S19" s="287"/>
    </row>
    <row r="20" spans="1:22" s="345" customFormat="1" ht="12">
      <c r="A20" s="344"/>
      <c r="Q20" s="684"/>
      <c r="R20" s="43"/>
      <c r="S20" s="287"/>
    </row>
    <row r="21" spans="1:22" s="345" customFormat="1" ht="27" customHeight="1">
      <c r="A21" s="344"/>
      <c r="D21" s="1617" t="s">
        <v>229</v>
      </c>
      <c r="E21" s="1617"/>
      <c r="F21" s="1641"/>
      <c r="G21" s="1642" t="s">
        <v>230</v>
      </c>
      <c r="H21" s="1617"/>
      <c r="I21" s="1641"/>
      <c r="J21" s="1642" t="s">
        <v>231</v>
      </c>
      <c r="K21" s="1617"/>
      <c r="L21" s="1641"/>
      <c r="M21" s="1642" t="s">
        <v>232</v>
      </c>
      <c r="N21" s="1617"/>
      <c r="O21" s="1617"/>
      <c r="P21" s="1647"/>
      <c r="Q21" s="43"/>
      <c r="R21" s="1640"/>
      <c r="S21" s="702"/>
      <c r="T21" s="443"/>
      <c r="U21" s="37"/>
      <c r="V21" s="37"/>
    </row>
    <row r="22" spans="1:22" s="345" customFormat="1" ht="27" customHeight="1">
      <c r="A22" s="344"/>
      <c r="C22" s="443" t="s">
        <v>220</v>
      </c>
      <c r="D22" s="342" t="s">
        <v>221</v>
      </c>
      <c r="E22" s="342" t="s">
        <v>128</v>
      </c>
      <c r="F22" s="466" t="s">
        <v>228</v>
      </c>
      <c r="G22" s="465" t="s">
        <v>221</v>
      </c>
      <c r="H22" s="342" t="s">
        <v>128</v>
      </c>
      <c r="I22" s="467" t="s">
        <v>228</v>
      </c>
      <c r="J22" s="342" t="s">
        <v>221</v>
      </c>
      <c r="K22" s="468" t="s">
        <v>128</v>
      </c>
      <c r="L22" s="466" t="s">
        <v>228</v>
      </c>
      <c r="M22" s="469" t="s">
        <v>221</v>
      </c>
      <c r="N22" s="468" t="s">
        <v>128</v>
      </c>
      <c r="O22" s="466" t="s">
        <v>228</v>
      </c>
      <c r="P22" s="1648"/>
      <c r="Q22" s="714"/>
      <c r="R22" s="1640"/>
      <c r="S22" s="707"/>
      <c r="T22" s="707"/>
      <c r="U22" s="708"/>
      <c r="V22" s="708"/>
    </row>
    <row r="23" spans="1:22" s="345" customFormat="1" ht="27" customHeight="1">
      <c r="A23" s="344"/>
      <c r="C23" s="587" t="s">
        <v>222</v>
      </c>
      <c r="D23" s="346">
        <f>D24+D25+D26+D27+D28</f>
        <v>968.4</v>
      </c>
      <c r="E23" s="845">
        <f>E24+E25+E26+E27+E28</f>
        <v>26.270000000000003</v>
      </c>
      <c r="F23" s="846">
        <f t="shared" ref="F23:F28" si="2">E23/D23*100</f>
        <v>2.7127220156959937</v>
      </c>
      <c r="G23" s="347">
        <f>G24+G25+G26+G27+G28</f>
        <v>6604.25</v>
      </c>
      <c r="H23" s="845">
        <f>H24+H25+H26+H27+H28</f>
        <v>231.93</v>
      </c>
      <c r="I23" s="847">
        <f t="shared" ref="I23:I28" si="3">H23/G23*100</f>
        <v>3.5118295037286598</v>
      </c>
      <c r="J23" s="346">
        <f>J24+J25+J26+J27+J28</f>
        <v>1.8</v>
      </c>
      <c r="K23" s="845">
        <f>K24+K25+K26+K27+K28</f>
        <v>4.1100000000000002E-4</v>
      </c>
      <c r="L23" s="848">
        <f>K23/H23*100</f>
        <v>1.7720864053809339E-4</v>
      </c>
      <c r="M23" s="1248">
        <f>M24+M25+M26+M27+M28</f>
        <v>7574.4500000000007</v>
      </c>
      <c r="N23" s="1243">
        <f>N24+N25+N26+N27+N28</f>
        <v>258.20041099999997</v>
      </c>
      <c r="O23" s="1249">
        <f t="shared" ref="O23:O28" si="4">N23/M23*100</f>
        <v>3.4088337899121384</v>
      </c>
      <c r="P23" s="694"/>
      <c r="Q23" s="716"/>
      <c r="R23" s="278"/>
      <c r="S23" s="703"/>
      <c r="T23" s="709"/>
      <c r="U23" s="710"/>
      <c r="V23" s="710"/>
    </row>
    <row r="24" spans="1:22" s="345" customFormat="1" ht="27" customHeight="1">
      <c r="A24" s="344"/>
      <c r="C24" s="588" t="s">
        <v>223</v>
      </c>
      <c r="D24" s="671">
        <v>934.84</v>
      </c>
      <c r="E24" s="924">
        <v>14.21</v>
      </c>
      <c r="F24" s="849">
        <f t="shared" si="2"/>
        <v>1.5200462111163409</v>
      </c>
      <c r="G24" s="926">
        <v>6202.68</v>
      </c>
      <c r="H24" s="924">
        <v>97.83</v>
      </c>
      <c r="I24" s="850">
        <f t="shared" si="3"/>
        <v>1.5772214591112228</v>
      </c>
      <c r="J24" s="671">
        <v>1.8</v>
      </c>
      <c r="K24" s="671">
        <v>4.1100000000000002E-4</v>
      </c>
      <c r="L24" s="851">
        <f>K24/H24*100</f>
        <v>4.2011652867218643E-4</v>
      </c>
      <c r="M24" s="1250">
        <f t="shared" ref="M24:N24" si="5">D24+G24+J24</f>
        <v>7139.3200000000006</v>
      </c>
      <c r="N24" s="1245">
        <f t="shared" si="5"/>
        <v>112.04041099999999</v>
      </c>
      <c r="O24" s="1249">
        <f t="shared" si="4"/>
        <v>1.5693428926004154</v>
      </c>
      <c r="P24" s="694"/>
      <c r="Q24" s="716"/>
      <c r="R24" s="715"/>
      <c r="S24" s="704"/>
      <c r="T24" s="711"/>
      <c r="U24" s="712"/>
      <c r="V24" s="712"/>
    </row>
    <row r="25" spans="1:22" s="345" customFormat="1" ht="27" customHeight="1">
      <c r="A25" s="344"/>
      <c r="C25" s="588" t="s">
        <v>224</v>
      </c>
      <c r="D25" s="671">
        <v>25.92</v>
      </c>
      <c r="E25" s="924">
        <v>5.24</v>
      </c>
      <c r="F25" s="985">
        <f>E25/D25*100</f>
        <v>20.216049382716047</v>
      </c>
      <c r="G25" s="926">
        <v>336.64</v>
      </c>
      <c r="H25" s="924">
        <v>85.91</v>
      </c>
      <c r="I25" s="850">
        <f t="shared" si="3"/>
        <v>25.519843155893536</v>
      </c>
      <c r="J25" s="671">
        <v>0</v>
      </c>
      <c r="K25" s="671">
        <v>0</v>
      </c>
      <c r="L25" s="851">
        <f>K25/H25*100</f>
        <v>0</v>
      </c>
      <c r="M25" s="1250">
        <f t="shared" ref="M25:M28" si="6">D25+G25+J25</f>
        <v>362.56</v>
      </c>
      <c r="N25" s="1245">
        <f t="shared" ref="N25:N28" si="7">E25+H25+K25</f>
        <v>91.149999999999991</v>
      </c>
      <c r="O25" s="1249">
        <f t="shared" si="4"/>
        <v>25.140666372462491</v>
      </c>
      <c r="P25" s="694"/>
      <c r="Q25" s="717"/>
      <c r="R25" s="43"/>
      <c r="S25" s="704"/>
      <c r="T25" s="711"/>
      <c r="U25" s="713"/>
      <c r="V25" s="713"/>
    </row>
    <row r="26" spans="1:22" s="345" customFormat="1" ht="27" customHeight="1">
      <c r="A26" s="344"/>
      <c r="C26" s="588" t="s">
        <v>225</v>
      </c>
      <c r="D26" s="671">
        <v>0</v>
      </c>
      <c r="E26" s="924">
        <v>0</v>
      </c>
      <c r="F26" s="852">
        <v>0</v>
      </c>
      <c r="G26" s="926">
        <v>0</v>
      </c>
      <c r="H26" s="924">
        <v>0</v>
      </c>
      <c r="I26" s="852">
        <v>0</v>
      </c>
      <c r="J26" s="671">
        <v>0</v>
      </c>
      <c r="K26" s="671">
        <v>0</v>
      </c>
      <c r="L26" s="851">
        <v>0</v>
      </c>
      <c r="M26" s="1250">
        <f t="shared" si="6"/>
        <v>0</v>
      </c>
      <c r="N26" s="1245">
        <f t="shared" si="7"/>
        <v>0</v>
      </c>
      <c r="O26" s="1249">
        <v>0</v>
      </c>
      <c r="P26" s="695"/>
      <c r="Q26" s="717"/>
      <c r="R26" s="715"/>
      <c r="S26" s="704"/>
      <c r="T26" s="711"/>
      <c r="U26" s="712"/>
      <c r="V26" s="712"/>
    </row>
    <row r="27" spans="1:22" s="345" customFormat="1" ht="27" customHeight="1">
      <c r="A27" s="344"/>
      <c r="C27" s="588" t="s">
        <v>226</v>
      </c>
      <c r="D27" s="671">
        <v>4.83</v>
      </c>
      <c r="E27" s="924">
        <v>4.32</v>
      </c>
      <c r="F27" s="849">
        <f t="shared" si="2"/>
        <v>89.440993788819881</v>
      </c>
      <c r="G27" s="926">
        <v>43.82</v>
      </c>
      <c r="H27" s="924">
        <v>31.85</v>
      </c>
      <c r="I27" s="850">
        <f t="shared" si="3"/>
        <v>72.683706070287542</v>
      </c>
      <c r="J27" s="671">
        <v>0</v>
      </c>
      <c r="K27" s="671">
        <v>0</v>
      </c>
      <c r="L27" s="851">
        <f>K27/H27*100</f>
        <v>0</v>
      </c>
      <c r="M27" s="1250">
        <f t="shared" si="6"/>
        <v>48.65</v>
      </c>
      <c r="N27" s="1245">
        <f t="shared" si="7"/>
        <v>36.17</v>
      </c>
      <c r="O27" s="1249">
        <f t="shared" si="4"/>
        <v>74.347379239465567</v>
      </c>
      <c r="P27" s="694"/>
      <c r="Q27" s="717"/>
      <c r="R27" s="43"/>
      <c r="S27" s="704"/>
      <c r="T27" s="971"/>
      <c r="U27" s="713"/>
      <c r="V27" s="713"/>
    </row>
    <row r="28" spans="1:22" s="345" customFormat="1" ht="27" customHeight="1" thickBot="1">
      <c r="A28" s="344"/>
      <c r="C28" s="656" t="s">
        <v>227</v>
      </c>
      <c r="D28" s="925">
        <v>2.81</v>
      </c>
      <c r="E28" s="925">
        <v>2.5</v>
      </c>
      <c r="F28" s="853">
        <f t="shared" si="2"/>
        <v>88.967971530249116</v>
      </c>
      <c r="G28" s="927">
        <v>21.11</v>
      </c>
      <c r="H28" s="925">
        <v>16.34</v>
      </c>
      <c r="I28" s="854">
        <f t="shared" si="3"/>
        <v>77.404073898626251</v>
      </c>
      <c r="J28" s="925">
        <v>0</v>
      </c>
      <c r="K28" s="925">
        <v>0</v>
      </c>
      <c r="L28" s="855">
        <f>K28/H28*100</f>
        <v>0</v>
      </c>
      <c r="M28" s="1251">
        <f t="shared" si="6"/>
        <v>23.919999999999998</v>
      </c>
      <c r="N28" s="1251">
        <f t="shared" si="7"/>
        <v>18.84</v>
      </c>
      <c r="O28" s="1252">
        <f t="shared" si="4"/>
        <v>78.762541806020067</v>
      </c>
      <c r="P28" s="694"/>
      <c r="Q28" s="717"/>
      <c r="R28" s="715"/>
      <c r="S28" s="704"/>
      <c r="T28" s="711"/>
      <c r="U28" s="712"/>
      <c r="V28" s="712"/>
    </row>
    <row r="29" spans="1:22" s="345" customFormat="1" ht="12">
      <c r="A29" s="344"/>
      <c r="H29" s="352"/>
      <c r="S29" s="704"/>
      <c r="T29" s="711"/>
      <c r="U29" s="713"/>
      <c r="V29" s="713"/>
    </row>
    <row r="30" spans="1:22" s="345" customFormat="1" ht="12">
      <c r="A30" s="344"/>
      <c r="C30" s="470" t="s">
        <v>486</v>
      </c>
      <c r="Q30" s="705"/>
      <c r="R30" s="706"/>
    </row>
    <row r="31" spans="1:22" s="345" customFormat="1" ht="12">
      <c r="A31" s="344"/>
      <c r="C31" s="121"/>
    </row>
    <row r="32" spans="1:22" s="345" customFormat="1" ht="12">
      <c r="A32" s="344"/>
      <c r="C32" s="416"/>
      <c r="D32" s="353"/>
      <c r="E32" s="353"/>
      <c r="F32" s="353"/>
      <c r="G32" s="353"/>
      <c r="H32" s="353"/>
      <c r="I32" s="353"/>
      <c r="J32" s="353"/>
      <c r="K32" s="353"/>
      <c r="L32" s="353"/>
      <c r="M32" s="353"/>
      <c r="N32" s="353"/>
      <c r="O32" s="353"/>
      <c r="P32" s="353"/>
      <c r="Q32" s="353"/>
    </row>
    <row r="33" spans="3:17" s="121" customFormat="1" ht="11.25"/>
    <row r="34" spans="3:17" s="121" customFormat="1" ht="11.25">
      <c r="C34" s="354"/>
    </row>
    <row r="35" spans="3:17"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</row>
  </sheetData>
  <mergeCells count="14">
    <mergeCell ref="R21:R22"/>
    <mergeCell ref="C1:I1"/>
    <mergeCell ref="D21:F21"/>
    <mergeCell ref="G21:I21"/>
    <mergeCell ref="J21:L21"/>
    <mergeCell ref="M21:O21"/>
    <mergeCell ref="D6:E6"/>
    <mergeCell ref="F6:G6"/>
    <mergeCell ref="H6:I6"/>
    <mergeCell ref="P6:Q6"/>
    <mergeCell ref="N6:O6"/>
    <mergeCell ref="L6:M6"/>
    <mergeCell ref="J6:K6"/>
    <mergeCell ref="P21:P22"/>
  </mergeCells>
  <phoneticPr fontId="7" type="noConversion"/>
  <pageMargins left="0.43307086614173229" right="0.23622047244094491" top="0.62992125984251968" bottom="0.35433070866141736" header="0.15748031496062992" footer="0.15748031496062992"/>
  <pageSetup paperSize="9" scale="77" orientation="landscape" useFirstPageNumber="1" r:id="rId1"/>
  <headerFooter>
    <oddHeader>&amp;R&amp;"Trebuchet MS,보통"&amp;12
www.wooribank.com</oddHeader>
    <oddFooter>&amp;R&amp;"Trebuchet MS,보통"Page 21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22</vt:i4>
      </vt:variant>
      <vt:variant>
        <vt:lpstr>이름이 지정된 범위</vt:lpstr>
      </vt:variant>
      <vt:variant>
        <vt:i4>23</vt:i4>
      </vt:variant>
    </vt:vector>
  </HeadingPairs>
  <TitlesOfParts>
    <vt:vector size="45" baseType="lpstr">
      <vt:lpstr>Cover</vt:lpstr>
      <vt:lpstr>ToC</vt:lpstr>
      <vt:lpstr>Group_BS</vt:lpstr>
      <vt:lpstr>Group_IS</vt:lpstr>
      <vt:lpstr>Group IS by Subsidiary</vt:lpstr>
      <vt:lpstr>Deposit Breakdown</vt:lpstr>
      <vt:lpstr>Loan Breakdown(Total Credit)</vt:lpstr>
      <vt:lpstr>Loan Breakdown(Loans in KRW)</vt:lpstr>
      <vt:lpstr>Loan Breakdown-1</vt:lpstr>
      <vt:lpstr>Loan Breakdown-2</vt:lpstr>
      <vt:lpstr>Loan Maturity</vt:lpstr>
      <vt:lpstr>NIM(Bank+Card)</vt:lpstr>
      <vt:lpstr>NIM(Bank)</vt:lpstr>
      <vt:lpstr>Asset Quality-Group</vt:lpstr>
      <vt:lpstr>LLP</vt:lpstr>
      <vt:lpstr>Asset Quality by Borrower</vt:lpstr>
      <vt:lpstr>Delinquency by Borrower</vt:lpstr>
      <vt:lpstr>Delinquency by Industry(Corp)</vt:lpstr>
      <vt:lpstr>Delinquency by Industry(SME)</vt:lpstr>
      <vt:lpstr>BIS Ratio</vt:lpstr>
      <vt:lpstr>Woori Card</vt:lpstr>
      <vt:lpstr>Card_AQ</vt:lpstr>
      <vt:lpstr>'Asset Quality by Borrower'!Print_Area</vt:lpstr>
      <vt:lpstr>'Asset Quality-Group'!Print_Area</vt:lpstr>
      <vt:lpstr>'BIS Ratio'!Print_Area</vt:lpstr>
      <vt:lpstr>Card_AQ!Print_Area</vt:lpstr>
      <vt:lpstr>'Delinquency by Borrower'!Print_Area</vt:lpstr>
      <vt:lpstr>'Delinquency by Industry(Corp)'!Print_Area</vt:lpstr>
      <vt:lpstr>'Delinquency by Industry(SME)'!Print_Area</vt:lpstr>
      <vt:lpstr>'Deposit Breakdown'!Print_Area</vt:lpstr>
      <vt:lpstr>'Group IS by Subsidiary'!Print_Area</vt:lpstr>
      <vt:lpstr>Group_BS!Print_Area</vt:lpstr>
      <vt:lpstr>Group_IS!Print_Area</vt:lpstr>
      <vt:lpstr>LLP!Print_Area</vt:lpstr>
      <vt:lpstr>'Loan Breakdown(Loans in KRW)'!Print_Area</vt:lpstr>
      <vt:lpstr>'Loan Breakdown(Total Credit)'!Print_Area</vt:lpstr>
      <vt:lpstr>'Loan Breakdown-1'!Print_Area</vt:lpstr>
      <vt:lpstr>'Loan Breakdown-2'!Print_Area</vt:lpstr>
      <vt:lpstr>'Loan Maturity'!Print_Area</vt:lpstr>
      <vt:lpstr>'NIM(Bank)'!Print_Area</vt:lpstr>
      <vt:lpstr>'NIM(Bank+Card)'!Print_Area</vt:lpstr>
      <vt:lpstr>ToC!Print_Area</vt:lpstr>
      <vt:lpstr>'Woori Card'!Print_Area</vt:lpstr>
      <vt:lpstr>'BIS Ratio'!Print_Titles</vt:lpstr>
      <vt:lpstr>'Woori Card'!Print_Titles</vt:lpstr>
    </vt:vector>
  </TitlesOfParts>
  <Company>woori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</dc:creator>
  <cp:lastModifiedBy>woori</cp:lastModifiedBy>
  <cp:lastPrinted>2018-07-20T08:30:03Z</cp:lastPrinted>
  <dcterms:created xsi:type="dcterms:W3CDTF">2013-02-08T02:37:29Z</dcterms:created>
  <dcterms:modified xsi:type="dcterms:W3CDTF">2018-07-20T08:30:38Z</dcterms:modified>
</cp:coreProperties>
</file>